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 КИК\КОНТРАКТЫ КИК\Багерово\"/>
    </mc:Choice>
  </mc:AlternateContent>
  <bookViews>
    <workbookView xWindow="0" yWindow="0" windowWidth="24240" windowHeight="10488"/>
  </bookViews>
  <sheets>
    <sheet name="НМЦК 16.2024" sheetId="6" r:id="rId1"/>
    <sheet name="Протокол НМЦК" sheetId="4" r:id="rId2"/>
  </sheets>
  <definedNames>
    <definedName name="_xlnm.Print_Area" localSheetId="0">'НМЦК 16.2024'!$A$1:$K$72</definedName>
  </definedNames>
  <calcPr calcId="162913"/>
</workbook>
</file>

<file path=xl/calcChain.xml><?xml version="1.0" encoding="utf-8"?>
<calcChain xmlns="http://schemas.openxmlformats.org/spreadsheetml/2006/main">
  <c r="L43" i="6" l="1"/>
  <c r="H23" i="6" l="1"/>
  <c r="I23" i="6" s="1"/>
  <c r="K23" i="6" s="1"/>
  <c r="G28" i="6"/>
  <c r="H24" i="6" l="1"/>
  <c r="I24" i="6" l="1"/>
  <c r="H25" i="6"/>
  <c r="I25" i="6" l="1"/>
  <c r="K25" i="6" s="1"/>
  <c r="H26" i="6"/>
  <c r="I26" i="6" s="1"/>
  <c r="K26" i="6" s="1"/>
  <c r="K24" i="6"/>
  <c r="K27" i="6" l="1"/>
  <c r="K28" i="6" s="1"/>
  <c r="I27" i="6"/>
  <c r="I28" i="6" s="1"/>
</calcChain>
</file>

<file path=xl/sharedStrings.xml><?xml version="1.0" encoding="utf-8"?>
<sst xmlns="http://schemas.openxmlformats.org/spreadsheetml/2006/main" count="216" uniqueCount="87">
  <si>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</si>
  <si>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</si>
  <si>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</si>
  <si>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</si>
  <si>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</si>
  <si>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</si>
  <si>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</si>
  <si>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</si>
  <si>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</si>
  <si>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</si>
  <si>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>НДС - 20%</t>
  </si>
  <si>
    <t>Начальник ОКС</t>
  </si>
  <si>
    <t xml:space="preserve"> Исполнитель:</t>
  </si>
  <si>
    <t>=</t>
  </si>
  <si>
    <t>1.</t>
  </si>
  <si>
    <t>2.</t>
  </si>
  <si>
    <t>4. Определение НМЦК :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</si>
  <si>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</si>
  <si>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>Итого индекс прогнозной инфляции на СМР</t>
  </si>
  <si>
    <t>Приложение № 1</t>
  </si>
  <si>
    <t>Протокол 
начальной (максимальной) цены контракта</t>
  </si>
  <si>
    <t>Объект закупки Строительство котельной в районе железнодорожной станции Южная .</t>
  </si>
  <si>
    <t>Начальная (максимальная) цена контракта</t>
  </si>
  <si>
    <t>5 554 633.00 руб. (пять миллионов пятьсот пятьдесят четыре тысячи шестьсот тридцать три рубля 00 коп.)</t>
  </si>
  <si>
    <t>(сумма цифрами и прописью)</t>
  </si>
  <si>
    <t>начальная (максимальная) цена контракта включает в себя расходы на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</si>
  <si>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</si>
  <si>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</si>
  <si>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</si>
  <si>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</si>
  <si>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</si>
  <si>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>Начальная (максимальная) цена контракта:</t>
  </si>
  <si>
    <t xml:space="preserve">     Заказчик</t>
  </si>
  <si>
    <t xml:space="preserve">  Начальник управления               капитального строительства и имущественно-земельных  отношений ГУП РК «Крымтеплокоммунэнерго                                         
</t>
  </si>
  <si>
    <t>ОБОСНОВАНИЕ НАЧАЛЬНОЙ (МАКСИМАЛЬНОЙ) ЦЕНЫ КОНТРАКТА 
«Реконструкция котельной, расположенной по адресу: Республика Крым, Ленинский район, пгт Багерово, ул. Мира, 4»</t>
  </si>
  <si>
    <t>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№91-1-1-3-010011-2022 от 24.02.2022 г.
 Начальная (максимальная) цена контракта определена и обоснована посредством применения проектно-сметного метода в ценах 3-го квартала 2021г.</t>
  </si>
  <si>
    <t>Пусконаладочные работы котельной</t>
  </si>
  <si>
    <t>Затраты связанные с командированием рабочих для выполнения строительных,монтажных и специальных строительных работ</t>
  </si>
  <si>
    <t>Средства на возмещение расходов по оплате непредвиденных работ и затрат 2%</t>
  </si>
  <si>
    <t>Итого по расчёту:</t>
  </si>
  <si>
    <t>ежемесячный индекс прогноз на 2025 =</t>
  </si>
  <si>
    <t>К на 2025 год=</t>
  </si>
  <si>
    <t>Расчет индексов прогнозной инфляции с использованием ИПЦ Росстата (по письму Минэкономразвития России от 26.09.2019 г. № Д14и-32899, отрасль "Инвестиции в основной капитал"):</t>
  </si>
  <si>
    <t>Расчёт индекса прогнозной инфляции:</t>
  </si>
  <si>
    <t>Годовой индекс прогнозной инфляции на 2025г.</t>
  </si>
  <si>
    <t>Ежемесячный индекс прогноз на 2025 =</t>
  </si>
  <si>
    <t xml:space="preserve">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</si>
  <si>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 xml:space="preserve">Выполнение строительно-монтажных работ, сдачу в эксплуатацию объекта капитального строительства. </t>
  </si>
  <si>
    <t xml:space="preserve">          Начальная (максимальная) цена контракта определена и обоснована на основании сметной документации.</t>
  </si>
  <si>
    <t>Строительно-монтажные работы</t>
  </si>
  <si>
    <t>инженер по ПСР</t>
  </si>
  <si>
    <t>Ушакова-Нароваткина Т.Н.</t>
  </si>
  <si>
    <t>14.11.2025 г.</t>
  </si>
  <si>
    <t>Стоимость работ в
ценах на дату
утверждения сметной
документации
I кв.2022 г.</t>
  </si>
  <si>
    <t>Стоимость работ в
ценах на дату
формирования
начальной
(максимальной)
цены контракта
Ivкв. 2025г.</t>
  </si>
  <si>
    <t>Продолжительность строительства 16 месяцев(начало строительства-декабрь 2025г,окончание строительства декабрь 2026г)</t>
  </si>
  <si>
    <t>Доля сметной стоимости строительно-монтажных работ,  подлежащая выполнению подрядчиком в 2025 (1месяц/13месяцев)</t>
  </si>
  <si>
    <t>Доля сметной стоимости строительно-монтажных работ,  подлежащая выполнению подрядчиком в 2026 (12месяц/13месяцев)</t>
  </si>
  <si>
    <t>Октябрь 2025 / Сентябрь 2025</t>
  </si>
  <si>
    <t>Ноябрь 2025 / Октябрь 2025</t>
  </si>
  <si>
    <t>Годовой индекс прогнозной инфляции на 2026г.</t>
  </si>
  <si>
    <t>¹²√1.048</t>
  </si>
  <si>
    <t>¹²√1.046</t>
  </si>
  <si>
    <t>Ежемесячный индекс прогноз на 2026 =</t>
  </si>
  <si>
    <t>Индекс прогнозной инфляции на период исполнения контракта</t>
  </si>
  <si>
    <t>(1.0039 + 1.0039)/2</t>
  </si>
  <si>
    <t>ежемесячный индекс прогноз на 2026 =</t>
  </si>
  <si>
    <t>1.0039 * (1.0038 + 1.046)/2</t>
  </si>
  <si>
    <t>0.077*1.0039*+0.923*1.0289=</t>
  </si>
  <si>
    <t>Пахоленко Т.А.</t>
  </si>
  <si>
    <t xml:space="preserve"> выполнение строительно-монтажных работ на объекте капитального строительства: «Реконструкция котельной, расположенной по адресу: Республика Крым, Ленинский район, пгт Багерово, ул. Мира, 4»</t>
  </si>
  <si>
    <t>Плющаков Е.Ю.</t>
  </si>
  <si>
    <t>Начальная максимальная цена контракта устанавливается равной сумме лимитов бюджетных обязательств 66 383 000.00 рублей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</si>
  <si>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66 383 000.00 руб. (шестьдесят шесть миллионов триста восемьдесят три тысячи рублей,00 коп.).</t>
    </r>
  </si>
  <si>
    <t>66 383 000.00 руб. (шестьдесят шесть миллионов триста восемьдесят три тысячи рублей,00 коп.)</t>
  </si>
  <si>
    <t xml:space="preserve"> Индекс фактической инфляции на дату составления НМЦК =1.5209</t>
  </si>
  <si>
    <t>Февраль 2023 / Февраль 2022</t>
  </si>
  <si>
    <t>Февраль 2024 / Февраль 2023</t>
  </si>
  <si>
    <t>Февраль 2025 / Февраль 2024</t>
  </si>
  <si>
    <t>Март 2025 / Февраль 2025</t>
  </si>
  <si>
    <t>Апрель 2025 /Март 2025</t>
  </si>
  <si>
    <t>Май 2025 / Апрель2025</t>
  </si>
  <si>
    <t>Июнь 2025 / Май 2025</t>
  </si>
  <si>
    <t>Июль 2025 / Июнь 2025</t>
  </si>
  <si>
    <t>Август 2025 / Июль 2025</t>
  </si>
  <si>
    <t>Сентябрь 2025/Август 2025 2025</t>
  </si>
  <si>
    <t>1.1129*1.0739*1.0664*0.9898*0.9633*1.0207*1.0539*0.9959*0.9923*1.029*1.029*1.029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</si>
</sst>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000"/>
    <numFmt numFmtId="165" formatCode="0.00000"/>
    <numFmt numFmtId="166" formatCode="0.000"/>
    <numFmt numFmtId="167" formatCode="0.00000000"/>
    <numFmt numFmtId="168" formatCode="0.0%"/>
    <numFmt numFmtId="169" formatCode="0.000000"/>
    <numFmt numFmtId="170" formatCode="0.0000000000"/>
    <numFmt numFmtId="176" formatCode="0.0000000%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80000"/>
      <name val="Times New Roman CYR"/>
      <charset val="204"/>
    </font>
    <font>
      <sz val="14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0"/>
      <color rgb="FF000000"/>
      <name val="Times New Roman CYR"/>
      <charset val="204"/>
    </font>
    <font>
      <sz val="13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2"/>
      <color rgb="FF080000"/>
      <name val="Times New Roman CYR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10" fontId="0" fillId="0" borderId="0" xfId="0" applyNumberForma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/>
    </xf>
    <xf numFmtId="166" fontId="1" fillId="0" borderId="2" xfId="0" applyNumberFormat="1" applyFont="1" applyBorder="1" applyAlignment="1">
      <alignment horizontal="center" vertical="top"/>
    </xf>
    <xf numFmtId="167" fontId="0" fillId="0" borderId="0" xfId="0" applyNumberFormat="1"/>
    <xf numFmtId="164" fontId="0" fillId="0" borderId="2" xfId="0" applyNumberForma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0" fillId="2" borderId="0" xfId="0" applyFill="1"/>
    <xf numFmtId="0" fontId="0" fillId="0" borderId="0" xfId="0" applyAlignment="1">
      <alignment horizontal="left" vertical="top" wrapText="1"/>
    </xf>
    <xf numFmtId="2" fontId="0" fillId="0" borderId="0" xfId="0" applyNumberFormat="1"/>
    <xf numFmtId="166" fontId="0" fillId="0" borderId="2" xfId="0" applyNumberFormat="1" applyFont="1" applyBorder="1" applyAlignment="1">
      <alignment horizontal="center" vertical="top"/>
    </xf>
    <xf numFmtId="0" fontId="0" fillId="0" borderId="0" xfId="0" applyFont="1"/>
    <xf numFmtId="0" fontId="13" fillId="0" borderId="2" xfId="0" applyFont="1" applyBorder="1" applyAlignment="1">
      <alignment horizontal="center" vertical="top"/>
    </xf>
    <xf numFmtId="164" fontId="13" fillId="0" borderId="2" xfId="0" applyNumberFormat="1" applyFont="1" applyBorder="1" applyAlignment="1">
      <alignment horizontal="center" vertical="top"/>
    </xf>
    <xf numFmtId="168" fontId="0" fillId="0" borderId="0" xfId="0" applyNumberForma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justify" vertical="top" wrapText="1"/>
    </xf>
    <xf numFmtId="164" fontId="0" fillId="0" borderId="0" xfId="0" applyNumberFormat="1" applyAlignment="1">
      <alignment horizontal="left"/>
    </xf>
    <xf numFmtId="168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Alignment="1"/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 vertical="top" wrapText="1"/>
    </xf>
    <xf numFmtId="2" fontId="0" fillId="0" borderId="2" xfId="0" applyNumberFormat="1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 vertical="top" wrapText="1"/>
    </xf>
    <xf numFmtId="165" fontId="0" fillId="0" borderId="2" xfId="0" applyNumberFormat="1" applyFont="1" applyFill="1" applyBorder="1" applyAlignment="1">
      <alignment horizontal="center" vertical="top" wrapText="1"/>
    </xf>
    <xf numFmtId="169" fontId="13" fillId="0" borderId="2" xfId="0" applyNumberFormat="1" applyFont="1" applyFill="1" applyBorder="1" applyAlignment="1">
      <alignment horizontal="center" vertical="top" wrapText="1"/>
    </xf>
    <xf numFmtId="165" fontId="0" fillId="0" borderId="2" xfId="0" applyNumberFormat="1" applyFont="1" applyBorder="1" applyAlignment="1">
      <alignment horizontal="center" vertical="top"/>
    </xf>
    <xf numFmtId="165" fontId="13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170" fontId="0" fillId="0" borderId="0" xfId="0" applyNumberFormat="1" applyFont="1"/>
    <xf numFmtId="170" fontId="1" fillId="0" borderId="0" xfId="0" applyNumberFormat="1" applyFont="1"/>
    <xf numFmtId="17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2" xfId="0" applyBorder="1" applyAlignment="1">
      <alignment vertical="top" wrapText="1"/>
    </xf>
    <xf numFmtId="10" fontId="16" fillId="0" borderId="0" xfId="0" applyNumberFormat="1" applyFont="1" applyFill="1" applyBorder="1" applyAlignment="1" applyProtection="1">
      <alignment horizontal="center" vertical="top"/>
    </xf>
    <xf numFmtId="164" fontId="15" fillId="0" borderId="0" xfId="0" applyNumberFormat="1" applyFont="1" applyFill="1" applyBorder="1" applyAlignment="1" applyProtection="1">
      <alignment horizontal="center" vertical="top"/>
    </xf>
    <xf numFmtId="164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0" fillId="0" borderId="3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right" wrapText="1"/>
    </xf>
    <xf numFmtId="0" fontId="0" fillId="0" borderId="0" xfId="0" applyAlignment="1"/>
    <xf numFmtId="0" fontId="9" fillId="3" borderId="7" xfId="0" applyFont="1" applyFill="1" applyBorder="1" applyAlignment="1" applyProtection="1">
      <alignment horizontal="right" vertical="top" wrapText="1" readingOrder="1"/>
    </xf>
    <xf numFmtId="0" fontId="9" fillId="3" borderId="7" xfId="0" applyFont="1" applyFill="1" applyBorder="1" applyAlignment="1" applyProtection="1">
      <alignment horizontal="left" vertical="top" wrapText="1" readingOrder="1"/>
    </xf>
    <xf numFmtId="0" fontId="8" fillId="3" borderId="0" xfId="0" applyFont="1" applyFill="1" applyBorder="1" applyAlignment="1" applyProtection="1">
      <alignment horizontal="left" vertical="top" wrapText="1" readingOrder="1"/>
    </xf>
    <xf numFmtId="0" fontId="7" fillId="3" borderId="6" xfId="0" applyFont="1" applyFill="1" applyBorder="1" applyAlignment="1" applyProtection="1">
      <alignment horizontal="left" vertical="top" wrapText="1" readingOrder="1"/>
    </xf>
    <xf numFmtId="0" fontId="8" fillId="3" borderId="6" xfId="0" applyFont="1" applyFill="1" applyBorder="1" applyAlignment="1" applyProtection="1">
      <alignment horizontal="left" vertical="top" wrapText="1" readingOrder="1"/>
    </xf>
    <xf numFmtId="0" fontId="7" fillId="3" borderId="0" xfId="0" applyFont="1" applyFill="1" applyBorder="1" applyAlignment="1" applyProtection="1">
      <alignment horizontal="left" vertical="top" wrapText="1" readingOrder="1"/>
    </xf>
    <xf numFmtId="0" fontId="10" fillId="3" borderId="0" xfId="0" applyFont="1" applyFill="1" applyBorder="1" applyAlignment="1" applyProtection="1">
      <alignment horizontal="left" wrapText="1" readingOrder="1"/>
    </xf>
    <xf numFmtId="0" fontId="5" fillId="3" borderId="6" xfId="0" applyFont="1" applyFill="1" applyBorder="1" applyAlignment="1" applyProtection="1">
      <alignment horizontal="left" vertical="top" wrapText="1" readingOrder="1"/>
    </xf>
    <xf numFmtId="0" fontId="10" fillId="3" borderId="6" xfId="0" applyFont="1" applyFill="1" applyBorder="1" applyAlignment="1" applyProtection="1">
      <alignment horizontal="left" wrapText="1" readingOrder="1"/>
    </xf>
    <xf numFmtId="0" fontId="12" fillId="3" borderId="0" xfId="0" applyFont="1" applyFill="1" applyBorder="1" applyAlignment="1" applyProtection="1">
      <alignment horizontal="left" wrapText="1" readingOrder="1"/>
    </xf>
    <xf numFmtId="0" fontId="5" fillId="3" borderId="0" xfId="0" applyFont="1" applyFill="1" applyBorder="1" applyAlignment="1" applyProtection="1">
      <alignment horizontal="center" vertical="top" wrapText="1" readingOrder="1"/>
    </xf>
    <xf numFmtId="0" fontId="5" fillId="3" borderId="0" xfId="0" applyFont="1" applyFill="1" applyBorder="1" applyAlignment="1" applyProtection="1">
      <alignment horizontal="right" vertical="top" wrapText="1" readingOrder="1"/>
    </xf>
    <xf numFmtId="0" fontId="6" fillId="3" borderId="0" xfId="0" applyFont="1" applyFill="1" applyBorder="1" applyAlignment="1" applyProtection="1">
      <alignment horizontal="center" vertical="top" wrapText="1" readingOrder="1"/>
    </xf>
    <xf numFmtId="0" fontId="11" fillId="3" borderId="0" xfId="0" applyFont="1" applyFill="1" applyBorder="1" applyAlignment="1" applyProtection="1">
      <alignment horizontal="left" vertical="top" wrapText="1" readingOrder="1"/>
    </xf>
    <xf numFmtId="176" fontId="0" fillId="0" borderId="0" xfId="1" applyNumberFormat="1" applyFont="1"/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49</xdr:row>
      <xdr:rowOff>17320</xdr:rowOff>
    </xdr:from>
    <xdr:to>
      <xdr:col>6</xdr:col>
      <xdr:colOff>552450</xdr:colOff>
      <xdr:row>51</xdr:row>
      <xdr:rowOff>3466</xdr:rowOff>
    </xdr:to>
    <xdr:sp macro="" textlink="">
      <xdr:nvSpPr>
        <xdr:cNvPr id="2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0134120"/>
          <a:ext cx="1957675" cy="35952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60</xdr:row>
      <xdr:rowOff>0</xdr:rowOff>
    </xdr:from>
    <xdr:ext cx="2037050" cy="351906"/>
    <xdr:sp macro="" textlink="">
      <xdr:nvSpPr>
        <xdr:cNvPr id="3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3117175"/>
          <a:ext cx="2037050" cy="351906"/>
        </a:xfrm>
        <a:prstGeom prst="rect">
          <a:avLst/>
        </a:prstGeom>
      </xdr:spPr>
    </xdr:sp>
    <xdr:clientData/>
  </xdr:oneCellAnchor>
  <xdr:oneCellAnchor>
    <xdr:from>
      <xdr:col>2</xdr:col>
      <xdr:colOff>1080800</xdr:colOff>
      <xdr:row>50</xdr:row>
      <xdr:rowOff>17320</xdr:rowOff>
    </xdr:from>
    <xdr:ext cx="1957675" cy="359526"/>
    <xdr:sp macro="" textlink="">
      <xdr:nvSpPr>
        <xdr:cNvPr id="4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0324620"/>
          <a:ext cx="1957675" cy="359526"/>
        </a:xfrm>
        <a:prstGeom prst="rect">
          <a:avLst/>
        </a:prstGeom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57</xdr:row>
          <xdr:rowOff>38100</xdr:rowOff>
        </xdr:from>
        <xdr:to>
          <xdr:col>4</xdr:col>
          <xdr:colOff>441960</xdr:colOff>
          <xdr:row>59</xdr:row>
          <xdr:rowOff>22860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9"/>
  <sheetViews>
    <sheetView tabSelected="1" view="pageBreakPreview" topLeftCell="A27" zoomScaleSheetLayoutView="100" workbookViewId="0">
      <selection activeCell="I45" sqref="I45"/>
    </sheetView>
  </sheetViews>
  <sheetFormatPr defaultRowHeight="14.4" x14ac:dyDescent="0.3"/>
  <cols>
    <col min="1" max="1" width="4.5546875" customWidth="1"/>
    <col min="2" max="2" width="12.88671875" customWidth="1"/>
    <col min="3" max="3" width="22.88671875" customWidth="1"/>
    <col min="4" max="4" width="3.5546875" customWidth="1"/>
    <col min="5" max="5" width="7.33203125" customWidth="1"/>
    <col min="6" max="6" width="3.5546875" customWidth="1"/>
    <col min="7" max="7" width="16.88671875" customWidth="1"/>
    <col min="8" max="8" width="12" customWidth="1"/>
    <col min="9" max="9" width="20.6640625" customWidth="1"/>
    <col min="10" max="10" width="14.33203125" customWidth="1"/>
    <col min="11" max="11" width="17.5546875" customWidth="1"/>
    <col min="12" max="12" width="20.21875" bestFit="1" customWidth="1"/>
    <col min="13" max="13" width="16.6640625" bestFit="1" customWidth="1"/>
  </cols>
  <sheetData>
    <row r="1" spans="1:11" ht="18.75" customHeight="1" x14ac:dyDescent="0.3">
      <c r="A1" s="71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8.75" customHeight="1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6.75" customHeight="1" x14ac:dyDescent="0.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2.25" customHeigh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</row>
    <row r="6" spans="1:11" ht="18.75" customHeight="1" x14ac:dyDescent="0.3">
      <c r="A6" s="73" t="s">
        <v>46</v>
      </c>
      <c r="B6" s="73"/>
      <c r="C6" s="73"/>
      <c r="D6" s="73"/>
      <c r="E6" s="73"/>
      <c r="F6" s="73"/>
      <c r="G6" s="73"/>
      <c r="H6" s="73"/>
      <c r="I6" s="73"/>
      <c r="J6" s="73"/>
      <c r="K6" s="73"/>
    </row>
    <row r="7" spans="1:11" ht="18.75" customHeight="1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ht="18.75" customHeight="1" x14ac:dyDescent="0.3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24.75" customHeight="1" x14ac:dyDescent="0.3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1" ht="12.75" hidden="1" customHeight="1" x14ac:dyDescent="0.3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15" hidden="1" customHeight="1" x14ac:dyDescent="0.3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36.6" customHeight="1" x14ac:dyDescent="0.3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15" customHeight="1" x14ac:dyDescent="0.3">
      <c r="A13" s="73" t="s">
        <v>48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 ht="8.25" customHeight="1" x14ac:dyDescent="0.3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 ht="8.25" customHeigh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48" customHeight="1" x14ac:dyDescent="0.3">
      <c r="A16" s="62" t="s">
        <v>3</v>
      </c>
      <c r="B16" s="62"/>
      <c r="C16" s="62"/>
      <c r="D16" s="70" t="s">
        <v>70</v>
      </c>
      <c r="E16" s="70"/>
      <c r="F16" s="70"/>
      <c r="G16" s="70"/>
      <c r="H16" s="70"/>
      <c r="I16" s="70"/>
      <c r="J16" s="70"/>
      <c r="K16" s="70"/>
    </row>
    <row r="17" spans="1:13" ht="78" customHeight="1" x14ac:dyDescent="0.3">
      <c r="A17" s="62" t="s">
        <v>4</v>
      </c>
      <c r="B17" s="62"/>
      <c r="C17" s="62"/>
      <c r="D17" s="70" t="s">
        <v>35</v>
      </c>
      <c r="E17" s="70"/>
      <c r="F17" s="70"/>
      <c r="G17" s="70"/>
      <c r="H17" s="70"/>
      <c r="I17" s="70"/>
      <c r="J17" s="70"/>
      <c r="K17" s="70"/>
    </row>
    <row r="18" spans="1:13" ht="15.75" customHeight="1" x14ac:dyDescent="0.3">
      <c r="A18" s="62" t="s">
        <v>5</v>
      </c>
      <c r="B18" s="62"/>
      <c r="C18" s="62"/>
      <c r="D18" s="68" t="s">
        <v>52</v>
      </c>
      <c r="E18" s="68"/>
      <c r="F18" s="68"/>
      <c r="G18" s="68"/>
      <c r="H18" s="68"/>
      <c r="I18" s="68"/>
      <c r="J18" s="68"/>
      <c r="K18" s="68"/>
    </row>
    <row r="19" spans="1:13" ht="15.6" x14ac:dyDescent="0.3">
      <c r="A19" s="69" t="s">
        <v>6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3" ht="15" customHeight="1" x14ac:dyDescent="0.3">
      <c r="A20" s="40" t="s">
        <v>7</v>
      </c>
      <c r="B20" s="51" t="s">
        <v>9</v>
      </c>
      <c r="C20" s="52"/>
      <c r="D20" s="52"/>
      <c r="E20" s="52"/>
      <c r="F20" s="53"/>
      <c r="G20" s="40" t="s">
        <v>53</v>
      </c>
      <c r="H20" s="44" t="s">
        <v>2</v>
      </c>
      <c r="I20" s="45" t="s">
        <v>54</v>
      </c>
      <c r="J20" s="44" t="s">
        <v>1</v>
      </c>
      <c r="K20" s="44" t="s">
        <v>0</v>
      </c>
    </row>
    <row r="21" spans="1:13" ht="105.75" customHeight="1" x14ac:dyDescent="0.3">
      <c r="A21" s="40"/>
      <c r="B21" s="51" t="s">
        <v>8</v>
      </c>
      <c r="C21" s="52"/>
      <c r="D21" s="52"/>
      <c r="E21" s="52"/>
      <c r="F21" s="53"/>
      <c r="G21" s="40"/>
      <c r="H21" s="44"/>
      <c r="I21" s="45"/>
      <c r="J21" s="44"/>
      <c r="K21" s="44"/>
    </row>
    <row r="22" spans="1:13" s="26" customFormat="1" x14ac:dyDescent="0.3">
      <c r="A22" s="29">
        <v>1</v>
      </c>
      <c r="B22" s="65">
        <v>2</v>
      </c>
      <c r="C22" s="66"/>
      <c r="D22" s="66"/>
      <c r="E22" s="66"/>
      <c r="F22" s="67"/>
      <c r="G22" s="29">
        <v>3</v>
      </c>
      <c r="H22" s="29">
        <v>4</v>
      </c>
      <c r="I22" s="29">
        <v>5</v>
      </c>
      <c r="J22" s="29">
        <v>6</v>
      </c>
      <c r="K22" s="29">
        <v>7</v>
      </c>
    </row>
    <row r="23" spans="1:13" ht="20.25" customHeight="1" x14ac:dyDescent="0.3">
      <c r="A23" s="4">
        <v>1</v>
      </c>
      <c r="B23" s="51" t="s">
        <v>49</v>
      </c>
      <c r="C23" s="52"/>
      <c r="D23" s="52"/>
      <c r="E23" s="52"/>
      <c r="F23" s="53"/>
      <c r="G23" s="27">
        <v>36316.400000000001</v>
      </c>
      <c r="H23" s="43">
        <f>I43</f>
        <v>1.4075</v>
      </c>
      <c r="I23" s="6">
        <f>G23*H23</f>
        <v>51115.332999999999</v>
      </c>
      <c r="J23" s="8">
        <v>1.0269999999999999</v>
      </c>
      <c r="K23" s="13">
        <f>I23*J23</f>
        <v>52495.446990999997</v>
      </c>
    </row>
    <row r="24" spans="1:13" s="14" customFormat="1" ht="18.75" customHeight="1" x14ac:dyDescent="0.3">
      <c r="A24" s="4">
        <v>2</v>
      </c>
      <c r="B24" s="51" t="s">
        <v>36</v>
      </c>
      <c r="C24" s="52"/>
      <c r="D24" s="52"/>
      <c r="E24" s="52"/>
      <c r="F24" s="53"/>
      <c r="G24" s="28">
        <v>1192.72</v>
      </c>
      <c r="H24" s="43">
        <f>H23</f>
        <v>1.4075</v>
      </c>
      <c r="I24" s="6">
        <f>G24*H24</f>
        <v>1678.7534000000001</v>
      </c>
      <c r="J24" s="8">
        <v>1.0269999999999999</v>
      </c>
      <c r="K24" s="13">
        <f>I24*J24</f>
        <v>1724.0797418</v>
      </c>
    </row>
    <row r="25" spans="1:13" s="14" customFormat="1" ht="44.25" customHeight="1" x14ac:dyDescent="0.3">
      <c r="A25" s="4">
        <v>3</v>
      </c>
      <c r="B25" s="51" t="s">
        <v>37</v>
      </c>
      <c r="C25" s="52"/>
      <c r="D25" s="52"/>
      <c r="E25" s="52"/>
      <c r="F25" s="53"/>
      <c r="G25" s="28">
        <v>130</v>
      </c>
      <c r="H25" s="43">
        <f>H24</f>
        <v>1.4075</v>
      </c>
      <c r="I25" s="6">
        <f>G25*H25</f>
        <v>182.97499999999999</v>
      </c>
      <c r="J25" s="8">
        <v>1.0269999999999999</v>
      </c>
      <c r="K25" s="13">
        <f>I25*J25</f>
        <v>187.91532499999997</v>
      </c>
    </row>
    <row r="26" spans="1:13" s="14" customFormat="1" ht="33" customHeight="1" x14ac:dyDescent="0.3">
      <c r="A26" s="4">
        <v>4</v>
      </c>
      <c r="B26" s="51" t="s">
        <v>38</v>
      </c>
      <c r="C26" s="52"/>
      <c r="D26" s="52"/>
      <c r="E26" s="52"/>
      <c r="F26" s="53"/>
      <c r="G26" s="31">
        <v>752.78240000000005</v>
      </c>
      <c r="H26" s="43">
        <f>H25</f>
        <v>1.4075</v>
      </c>
      <c r="I26" s="33">
        <f>G26*H26</f>
        <v>1059.541228</v>
      </c>
      <c r="J26" s="8">
        <v>1.0269999999999999</v>
      </c>
      <c r="K26" s="33">
        <f>I26*J26</f>
        <v>1088.1488411559999</v>
      </c>
      <c r="L26" s="36"/>
      <c r="M26" s="36"/>
    </row>
    <row r="27" spans="1:13" x14ac:dyDescent="0.3">
      <c r="A27" s="4">
        <v>5</v>
      </c>
      <c r="B27" s="51" t="s">
        <v>10</v>
      </c>
      <c r="C27" s="52"/>
      <c r="D27" s="52"/>
      <c r="E27" s="52"/>
      <c r="F27" s="53"/>
      <c r="G27" s="32">
        <v>7678.3804799999998</v>
      </c>
      <c r="H27" s="15"/>
      <c r="I27" s="34">
        <f>(I23+I24+I25+I26)*0.2</f>
        <v>10807.3205256</v>
      </c>
      <c r="J27" s="16"/>
      <c r="K27" s="34">
        <f>(K23+K24+K25+K26)*0.2</f>
        <v>11099.1181797912</v>
      </c>
      <c r="L27" s="38"/>
    </row>
    <row r="28" spans="1:13" s="1" customFormat="1" ht="15" customHeight="1" x14ac:dyDescent="0.3">
      <c r="A28" s="4">
        <v>6</v>
      </c>
      <c r="B28" s="48" t="s">
        <v>39</v>
      </c>
      <c r="C28" s="49"/>
      <c r="D28" s="49"/>
      <c r="E28" s="49"/>
      <c r="F28" s="50"/>
      <c r="G28" s="30">
        <f>G23+G24+G25+G26+G27</f>
        <v>46070.282880000006</v>
      </c>
      <c r="H28" s="5"/>
      <c r="I28" s="35">
        <f>SUM(I23:I27)</f>
        <v>64843.923153600001</v>
      </c>
      <c r="J28" s="8"/>
      <c r="K28" s="35">
        <f>SUM(K23:K27)</f>
        <v>66594.709078747197</v>
      </c>
      <c r="L28" s="37"/>
    </row>
    <row r="29" spans="1:13" x14ac:dyDescent="0.3">
      <c r="B29" t="s">
        <v>55</v>
      </c>
      <c r="L29" s="7"/>
    </row>
    <row r="30" spans="1:13" x14ac:dyDescent="0.3">
      <c r="A30" t="s">
        <v>14</v>
      </c>
      <c r="B30" s="1" t="s">
        <v>75</v>
      </c>
    </row>
    <row r="31" spans="1:13" x14ac:dyDescent="0.3">
      <c r="B31" s="77" t="s">
        <v>76</v>
      </c>
      <c r="C31" s="77"/>
      <c r="D31" s="77"/>
      <c r="E31" s="77"/>
      <c r="F31" s="77"/>
      <c r="G31" s="47"/>
      <c r="H31" s="41">
        <v>1.1129</v>
      </c>
    </row>
    <row r="32" spans="1:13" ht="14.4" customHeight="1" x14ac:dyDescent="0.3">
      <c r="B32" s="77" t="s">
        <v>77</v>
      </c>
      <c r="C32" s="77"/>
      <c r="D32" s="77"/>
      <c r="E32" s="77"/>
      <c r="F32" s="77"/>
      <c r="G32" s="47"/>
      <c r="H32" s="41">
        <v>1.0739000000000001</v>
      </c>
    </row>
    <row r="33" spans="1:12" ht="14.4" customHeight="1" x14ac:dyDescent="0.3">
      <c r="B33" s="77" t="s">
        <v>78</v>
      </c>
      <c r="C33" s="77"/>
      <c r="D33" s="77"/>
      <c r="E33" s="77"/>
      <c r="F33" s="77"/>
      <c r="G33" s="47"/>
      <c r="H33" s="41">
        <v>1.0664</v>
      </c>
    </row>
    <row r="34" spans="1:12" x14ac:dyDescent="0.3">
      <c r="B34" s="77" t="s">
        <v>79</v>
      </c>
      <c r="C34" s="77"/>
      <c r="D34" s="77"/>
      <c r="E34" s="77"/>
      <c r="F34" s="77"/>
      <c r="G34" s="47"/>
      <c r="H34" s="41">
        <v>0.98980000000000001</v>
      </c>
    </row>
    <row r="35" spans="1:12" x14ac:dyDescent="0.3">
      <c r="B35" s="77" t="s">
        <v>80</v>
      </c>
      <c r="C35" s="77"/>
      <c r="D35" s="77"/>
      <c r="E35" s="77"/>
      <c r="F35" s="77"/>
      <c r="G35" s="47"/>
      <c r="H35" s="41">
        <v>0.96330000000000005</v>
      </c>
    </row>
    <row r="36" spans="1:12" x14ac:dyDescent="0.3">
      <c r="B36" s="77" t="s">
        <v>81</v>
      </c>
      <c r="C36" s="77"/>
      <c r="D36" s="77"/>
      <c r="E36" s="77"/>
      <c r="F36" s="77"/>
      <c r="G36" s="78"/>
      <c r="H36" s="41">
        <v>1.0206999999999999</v>
      </c>
    </row>
    <row r="37" spans="1:12" x14ac:dyDescent="0.3">
      <c r="B37" s="77" t="s">
        <v>82</v>
      </c>
      <c r="C37" s="77"/>
      <c r="D37" s="77"/>
      <c r="E37" s="77"/>
      <c r="F37" s="77"/>
      <c r="G37" s="78"/>
      <c r="H37" s="41">
        <v>1.0539000000000001</v>
      </c>
    </row>
    <row r="38" spans="1:12" x14ac:dyDescent="0.3">
      <c r="B38" s="77" t="s">
        <v>83</v>
      </c>
      <c r="C38" s="77"/>
      <c r="D38" s="77"/>
      <c r="E38" s="77"/>
      <c r="F38" s="77"/>
      <c r="G38" s="78"/>
      <c r="H38" s="41">
        <v>0.99590000000000001</v>
      </c>
    </row>
    <row r="39" spans="1:12" x14ac:dyDescent="0.3">
      <c r="B39" s="77" t="s">
        <v>84</v>
      </c>
      <c r="C39" s="77"/>
      <c r="D39" s="77"/>
      <c r="E39" s="77"/>
      <c r="F39" s="77"/>
      <c r="G39" s="78"/>
      <c r="H39" s="41">
        <v>0.99229999999999996</v>
      </c>
    </row>
    <row r="40" spans="1:12" x14ac:dyDescent="0.3">
      <c r="B40" s="77" t="s">
        <v>85</v>
      </c>
      <c r="C40" s="77"/>
      <c r="D40" s="77"/>
      <c r="E40" s="77"/>
      <c r="F40" s="77"/>
      <c r="G40" s="78"/>
      <c r="H40" s="41">
        <v>1.0289999999999999</v>
      </c>
    </row>
    <row r="41" spans="1:12" x14ac:dyDescent="0.3">
      <c r="B41" s="77" t="s">
        <v>58</v>
      </c>
      <c r="C41" s="77"/>
      <c r="D41" s="77"/>
      <c r="E41" s="77"/>
      <c r="F41" s="77"/>
      <c r="G41" s="78"/>
      <c r="H41" s="41">
        <v>1.0289999999999999</v>
      </c>
    </row>
    <row r="42" spans="1:12" x14ac:dyDescent="0.3">
      <c r="B42" s="77" t="s">
        <v>59</v>
      </c>
      <c r="C42" s="77"/>
      <c r="D42" s="77"/>
      <c r="E42" s="77"/>
      <c r="F42" s="77"/>
      <c r="G42" s="78"/>
      <c r="H42" s="41">
        <v>1.0289999999999999</v>
      </c>
    </row>
    <row r="43" spans="1:12" ht="14.4" customHeight="1" x14ac:dyDescent="0.3">
      <c r="B43" s="94" t="s">
        <v>86</v>
      </c>
      <c r="C43" s="94"/>
      <c r="D43" s="94"/>
      <c r="E43" s="94"/>
      <c r="F43" s="94"/>
      <c r="G43" s="94"/>
      <c r="H43" s="94"/>
      <c r="I43" s="42">
        <v>1.4075</v>
      </c>
      <c r="L43" s="93">
        <f>H31*H32*H33*H34*H35*H36*H37*H38*H39*H40*H41*H42</f>
        <v>1.4075100297137237</v>
      </c>
    </row>
    <row r="44" spans="1:12" ht="12.75" customHeight="1" x14ac:dyDescent="0.3">
      <c r="B44" s="46" t="s">
        <v>42</v>
      </c>
      <c r="C44" s="46"/>
      <c r="D44" s="46"/>
      <c r="E44" s="46"/>
      <c r="F44" s="46"/>
      <c r="G44" s="46"/>
      <c r="H44" s="46"/>
      <c r="J44" s="12"/>
    </row>
    <row r="45" spans="1:12" ht="33" customHeight="1" x14ac:dyDescent="0.3">
      <c r="B45" s="46"/>
      <c r="C45" s="46"/>
      <c r="D45" s="46"/>
      <c r="E45" s="46"/>
      <c r="F45" s="46"/>
      <c r="G45" s="46"/>
      <c r="H45" s="46"/>
    </row>
    <row r="46" spans="1:12" ht="26.4" customHeight="1" x14ac:dyDescent="0.3">
      <c r="B46" s="47" t="s">
        <v>56</v>
      </c>
      <c r="C46" s="47"/>
      <c r="D46" s="47"/>
      <c r="E46" s="47"/>
      <c r="F46" s="47"/>
      <c r="G46" s="47"/>
      <c r="H46" s="23">
        <v>7.6999999999999999E-2</v>
      </c>
    </row>
    <row r="47" spans="1:12" ht="24" customHeight="1" x14ac:dyDescent="0.3">
      <c r="B47" s="47" t="s">
        <v>57</v>
      </c>
      <c r="C47" s="47"/>
      <c r="D47" s="47"/>
      <c r="E47" s="47"/>
      <c r="F47" s="47"/>
      <c r="G47" s="47"/>
      <c r="H47" s="23">
        <v>0.92300000000000004</v>
      </c>
    </row>
    <row r="48" spans="1:12" ht="12.75" customHeight="1" x14ac:dyDescent="0.3">
      <c r="A48" t="s">
        <v>15</v>
      </c>
      <c r="B48" s="1" t="s">
        <v>43</v>
      </c>
      <c r="H48" s="3"/>
    </row>
    <row r="49" spans="1:11" ht="12.75" customHeight="1" x14ac:dyDescent="0.3">
      <c r="C49" t="s">
        <v>44</v>
      </c>
      <c r="H49" s="17">
        <v>1.048</v>
      </c>
    </row>
    <row r="50" spans="1:11" ht="12.75" customHeight="1" x14ac:dyDescent="0.3">
      <c r="C50" t="s">
        <v>60</v>
      </c>
      <c r="H50" s="17">
        <v>1.046</v>
      </c>
    </row>
    <row r="51" spans="1:11" ht="16.2" customHeight="1" x14ac:dyDescent="0.3">
      <c r="B51" s="59" t="s">
        <v>45</v>
      </c>
      <c r="C51" s="59"/>
      <c r="E51" t="s">
        <v>61</v>
      </c>
      <c r="F51" t="s">
        <v>13</v>
      </c>
      <c r="G51" s="22"/>
      <c r="H51" s="39">
        <v>1.0039</v>
      </c>
    </row>
    <row r="52" spans="1:11" ht="20.399999999999999" customHeight="1" x14ac:dyDescent="0.3">
      <c r="B52" s="59" t="s">
        <v>63</v>
      </c>
      <c r="C52" s="59"/>
      <c r="E52" t="s">
        <v>62</v>
      </c>
      <c r="F52" t="s">
        <v>13</v>
      </c>
      <c r="G52" s="22"/>
      <c r="H52" s="39">
        <v>1.0038</v>
      </c>
    </row>
    <row r="53" spans="1:11" x14ac:dyDescent="0.3">
      <c r="B53" s="74"/>
      <c r="C53" s="74"/>
      <c r="D53" s="74"/>
      <c r="E53" s="74"/>
      <c r="F53" s="74"/>
      <c r="G53" s="74"/>
      <c r="H53" s="23"/>
    </row>
    <row r="54" spans="1:11" x14ac:dyDescent="0.3">
      <c r="B54" s="58" t="s">
        <v>64</v>
      </c>
      <c r="C54" s="58"/>
      <c r="D54" s="47"/>
      <c r="E54" s="47"/>
      <c r="F54" s="47"/>
      <c r="G54" s="47"/>
      <c r="H54" s="3"/>
    </row>
    <row r="55" spans="1:11" x14ac:dyDescent="0.3">
      <c r="H55" s="17"/>
    </row>
    <row r="56" spans="1:11" x14ac:dyDescent="0.3">
      <c r="A56" s="57" t="s">
        <v>40</v>
      </c>
      <c r="B56" s="57"/>
      <c r="C56" s="57"/>
      <c r="G56" s="22" t="s">
        <v>65</v>
      </c>
      <c r="H56">
        <v>1.0039</v>
      </c>
    </row>
    <row r="57" spans="1:11" x14ac:dyDescent="0.3">
      <c r="A57" s="75" t="s">
        <v>66</v>
      </c>
      <c r="B57" s="76"/>
      <c r="C57" s="76"/>
      <c r="E57" t="s">
        <v>67</v>
      </c>
      <c r="H57">
        <v>1.0288999999999999</v>
      </c>
    </row>
    <row r="58" spans="1:11" x14ac:dyDescent="0.3">
      <c r="B58" s="20" t="s">
        <v>41</v>
      </c>
      <c r="C58" s="20"/>
      <c r="F58" t="s">
        <v>13</v>
      </c>
      <c r="G58" s="22">
        <v>1.0484</v>
      </c>
    </row>
    <row r="59" spans="1:11" x14ac:dyDescent="0.3">
      <c r="B59" s="20"/>
      <c r="C59" s="20"/>
    </row>
    <row r="60" spans="1:11" x14ac:dyDescent="0.3">
      <c r="B60" s="20"/>
      <c r="C60" s="20"/>
    </row>
    <row r="61" spans="1:11" x14ac:dyDescent="0.3">
      <c r="A61" s="55" t="s">
        <v>18</v>
      </c>
      <c r="B61" s="56"/>
      <c r="C61" s="56"/>
      <c r="D61" s="56"/>
      <c r="E61" s="56"/>
      <c r="F61" s="24" t="s">
        <v>13</v>
      </c>
      <c r="G61" s="54" t="s">
        <v>68</v>
      </c>
      <c r="H61" s="54"/>
      <c r="I61" s="9">
        <v>1.0269999999999999</v>
      </c>
    </row>
    <row r="62" spans="1:11" ht="15.6" x14ac:dyDescent="0.3">
      <c r="A62" s="62" t="s">
        <v>16</v>
      </c>
      <c r="B62" s="62"/>
      <c r="C62" s="62"/>
      <c r="D62" s="18"/>
    </row>
    <row r="63" spans="1:11" x14ac:dyDescent="0.3">
      <c r="A63" s="63" t="s">
        <v>17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</row>
    <row r="64" spans="1:11" x14ac:dyDescent="0.3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spans="1:11" ht="31.8" customHeight="1" x14ac:dyDescent="0.3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</row>
    <row r="66" spans="1:11" ht="26.25" customHeight="1" x14ac:dyDescent="0.3">
      <c r="A66" s="63" t="s">
        <v>72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5.6" x14ac:dyDescent="0.3">
      <c r="A67" s="10"/>
      <c r="B67" s="64" t="s">
        <v>73</v>
      </c>
      <c r="C67" s="64"/>
      <c r="D67" s="64"/>
      <c r="E67" s="64"/>
      <c r="F67" s="64"/>
      <c r="G67" s="64"/>
      <c r="H67" s="64"/>
      <c r="I67" s="64"/>
      <c r="J67" s="64"/>
      <c r="K67" s="64"/>
    </row>
    <row r="68" spans="1:11" x14ac:dyDescent="0.3">
      <c r="A68" s="10"/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spans="1:11" ht="15.75" customHeight="1" x14ac:dyDescent="0.3">
      <c r="A69" s="2"/>
      <c r="C69" s="2" t="s">
        <v>11</v>
      </c>
      <c r="D69" s="25"/>
      <c r="E69" s="25"/>
      <c r="F69" s="25"/>
      <c r="G69" s="25" t="s">
        <v>69</v>
      </c>
    </row>
    <row r="70" spans="1:11" x14ac:dyDescent="0.3">
      <c r="D70" s="60"/>
      <c r="E70" s="60"/>
    </row>
    <row r="71" spans="1:11" ht="15.6" x14ac:dyDescent="0.3">
      <c r="A71" s="61" t="s">
        <v>12</v>
      </c>
      <c r="B71" s="61"/>
      <c r="C71" s="2" t="s">
        <v>50</v>
      </c>
      <c r="D71" s="25"/>
      <c r="E71" s="25"/>
      <c r="F71" s="25"/>
      <c r="G71" s="25" t="s">
        <v>51</v>
      </c>
      <c r="I71" s="12"/>
    </row>
    <row r="72" spans="1:11" x14ac:dyDescent="0.3">
      <c r="D72" s="60"/>
      <c r="E72" s="60"/>
    </row>
    <row r="79" spans="1:11" x14ac:dyDescent="0.3">
      <c r="H79" s="7"/>
    </row>
  </sheetData>
  <mergeCells count="54">
    <mergeCell ref="B47:G47"/>
    <mergeCell ref="B38:G38"/>
    <mergeCell ref="B39:G39"/>
    <mergeCell ref="B41:G41"/>
    <mergeCell ref="B42:G42"/>
    <mergeCell ref="B40:G40"/>
    <mergeCell ref="B43:H43"/>
    <mergeCell ref="A1:K4"/>
    <mergeCell ref="A6:K12"/>
    <mergeCell ref="A13:K14"/>
    <mergeCell ref="A16:C16"/>
    <mergeCell ref="D16:K16"/>
    <mergeCell ref="A18:C18"/>
    <mergeCell ref="D18:K18"/>
    <mergeCell ref="A19:K19"/>
    <mergeCell ref="A17:C17"/>
    <mergeCell ref="D17:K17"/>
    <mergeCell ref="B51:C51"/>
    <mergeCell ref="D72:E72"/>
    <mergeCell ref="D70:E70"/>
    <mergeCell ref="A71:B71"/>
    <mergeCell ref="A62:C62"/>
    <mergeCell ref="A63:K65"/>
    <mergeCell ref="A66:K66"/>
    <mergeCell ref="B67:K67"/>
    <mergeCell ref="B53:G53"/>
    <mergeCell ref="A57:C57"/>
    <mergeCell ref="G61:H61"/>
    <mergeCell ref="A61:E61"/>
    <mergeCell ref="A56:C56"/>
    <mergeCell ref="B54:G54"/>
    <mergeCell ref="B52:C52"/>
    <mergeCell ref="B46:G46"/>
    <mergeCell ref="B28:F28"/>
    <mergeCell ref="B21:F21"/>
    <mergeCell ref="B20:F20"/>
    <mergeCell ref="B22:F22"/>
    <mergeCell ref="B23:F23"/>
    <mergeCell ref="B24:F24"/>
    <mergeCell ref="B25:F25"/>
    <mergeCell ref="B27:F27"/>
    <mergeCell ref="B26:F26"/>
    <mergeCell ref="B31:G31"/>
    <mergeCell ref="B32:G32"/>
    <mergeCell ref="B33:G33"/>
    <mergeCell ref="B34:G34"/>
    <mergeCell ref="B35:G35"/>
    <mergeCell ref="K20:K21"/>
    <mergeCell ref="J20:J21"/>
    <mergeCell ref="I20:I21"/>
    <mergeCell ref="H20:H21"/>
    <mergeCell ref="B44:H45"/>
    <mergeCell ref="B36:G36"/>
    <mergeCell ref="B37:G37"/>
  </mergeCells>
  <pageMargins left="0.7" right="0.7" top="0.75" bottom="0.75" header="0.3" footer="0.3"/>
  <pageSetup paperSize="9" scale="53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9" r:id="rId4">
          <objectPr defaultSize="0" autoPict="0" r:id="rId5">
            <anchor moveWithCells="1">
              <from>
                <xdr:col>2</xdr:col>
                <xdr:colOff>38100</xdr:colOff>
                <xdr:row>57</xdr:row>
                <xdr:rowOff>38100</xdr:rowOff>
              </from>
              <to>
                <xdr:col>4</xdr:col>
                <xdr:colOff>441960</xdr:colOff>
                <xdr:row>59</xdr:row>
                <xdr:rowOff>22860</xdr:rowOff>
              </to>
            </anchor>
          </objectPr>
        </oleObject>
      </mc:Choice>
      <mc:Fallback>
        <oleObject progId="Word.Document.12" shapeId="409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>
      <selection activeCell="S11" sqref="S11"/>
    </sheetView>
  </sheetViews>
  <sheetFormatPr defaultRowHeight="14.4" x14ac:dyDescent="0.3"/>
  <cols>
    <col min="11" max="11" width="2.5546875" customWidth="1"/>
    <col min="12" max="14" width="8.88671875" hidden="1" customWidth="1"/>
  </cols>
  <sheetData>
    <row r="1" spans="1:14" x14ac:dyDescent="0.3">
      <c r="A1" s="90" t="s">
        <v>19</v>
      </c>
      <c r="B1" s="90" t="s">
        <v>19</v>
      </c>
      <c r="C1" s="90" t="s">
        <v>19</v>
      </c>
      <c r="D1" s="90" t="s">
        <v>19</v>
      </c>
      <c r="E1" s="90" t="s">
        <v>19</v>
      </c>
      <c r="F1" s="90" t="s">
        <v>19</v>
      </c>
      <c r="G1" s="90" t="s">
        <v>19</v>
      </c>
      <c r="H1" s="90" t="s">
        <v>19</v>
      </c>
      <c r="I1" s="90" t="s">
        <v>19</v>
      </c>
      <c r="J1" s="90" t="s">
        <v>19</v>
      </c>
      <c r="K1" s="90" t="s">
        <v>19</v>
      </c>
      <c r="L1" s="90" t="s">
        <v>19</v>
      </c>
      <c r="M1" s="90" t="s">
        <v>19</v>
      </c>
      <c r="N1" s="90" t="s">
        <v>19</v>
      </c>
    </row>
    <row r="2" spans="1:14" ht="40.950000000000003" customHeight="1" x14ac:dyDescent="0.3">
      <c r="A2" s="91" t="s">
        <v>20</v>
      </c>
      <c r="B2" s="91" t="s">
        <v>20</v>
      </c>
      <c r="C2" s="91" t="s">
        <v>20</v>
      </c>
      <c r="D2" s="91" t="s">
        <v>20</v>
      </c>
      <c r="E2" s="91" t="s">
        <v>20</v>
      </c>
      <c r="F2" s="91" t="s">
        <v>20</v>
      </c>
      <c r="G2" s="91" t="s">
        <v>20</v>
      </c>
      <c r="H2" s="91" t="s">
        <v>20</v>
      </c>
      <c r="I2" s="91" t="s">
        <v>20</v>
      </c>
      <c r="J2" s="91" t="s">
        <v>20</v>
      </c>
      <c r="K2" s="91" t="s">
        <v>20</v>
      </c>
      <c r="L2" s="91" t="s">
        <v>20</v>
      </c>
      <c r="M2" s="91" t="s">
        <v>20</v>
      </c>
      <c r="N2" s="91" t="s">
        <v>20</v>
      </c>
    </row>
    <row r="3" spans="1:14" ht="52.95" customHeight="1" x14ac:dyDescent="0.3">
      <c r="A3" s="84" t="s">
        <v>70</v>
      </c>
      <c r="B3" s="84" t="s">
        <v>21</v>
      </c>
      <c r="C3" s="84" t="s">
        <v>21</v>
      </c>
      <c r="D3" s="84" t="s">
        <v>21</v>
      </c>
      <c r="E3" s="84" t="s">
        <v>21</v>
      </c>
      <c r="F3" s="84" t="s">
        <v>21</v>
      </c>
      <c r="G3" s="84" t="s">
        <v>21</v>
      </c>
      <c r="H3" s="84" t="s">
        <v>21</v>
      </c>
      <c r="I3" s="84" t="s">
        <v>21</v>
      </c>
      <c r="J3" s="84" t="s">
        <v>21</v>
      </c>
      <c r="K3" s="84" t="s">
        <v>21</v>
      </c>
      <c r="L3" s="84" t="s">
        <v>21</v>
      </c>
      <c r="M3" s="84" t="s">
        <v>21</v>
      </c>
      <c r="N3" s="84" t="s">
        <v>21</v>
      </c>
    </row>
    <row r="4" spans="1:14" ht="19.95" customHeight="1" x14ac:dyDescent="0.3">
      <c r="A4" s="92" t="s">
        <v>31</v>
      </c>
      <c r="B4" s="81" t="s">
        <v>22</v>
      </c>
      <c r="C4" s="81" t="s">
        <v>22</v>
      </c>
      <c r="D4" s="81" t="s">
        <v>22</v>
      </c>
      <c r="E4" s="81" t="s">
        <v>22</v>
      </c>
      <c r="F4" s="81" t="s">
        <v>22</v>
      </c>
      <c r="G4" s="81" t="s">
        <v>22</v>
      </c>
      <c r="H4" s="81" t="s">
        <v>22</v>
      </c>
      <c r="I4" s="81" t="s">
        <v>22</v>
      </c>
      <c r="J4" s="81" t="s">
        <v>22</v>
      </c>
      <c r="K4" s="81" t="s">
        <v>22</v>
      </c>
      <c r="L4" s="81" t="s">
        <v>22</v>
      </c>
      <c r="M4" s="81" t="s">
        <v>22</v>
      </c>
      <c r="N4" s="81" t="s">
        <v>22</v>
      </c>
    </row>
    <row r="5" spans="1:14" ht="39" customHeight="1" x14ac:dyDescent="0.3">
      <c r="A5" s="82" t="s">
        <v>74</v>
      </c>
      <c r="B5" s="83" t="s">
        <v>23</v>
      </c>
      <c r="C5" s="83" t="s">
        <v>23</v>
      </c>
      <c r="D5" s="83" t="s">
        <v>23</v>
      </c>
      <c r="E5" s="83" t="s">
        <v>23</v>
      </c>
      <c r="F5" s="83" t="s">
        <v>23</v>
      </c>
      <c r="G5" s="83" t="s">
        <v>23</v>
      </c>
      <c r="H5" s="83" t="s">
        <v>23</v>
      </c>
      <c r="I5" s="83" t="s">
        <v>23</v>
      </c>
      <c r="J5" s="83" t="s">
        <v>23</v>
      </c>
      <c r="K5" s="83" t="s">
        <v>23</v>
      </c>
      <c r="L5" s="83" t="s">
        <v>23</v>
      </c>
      <c r="M5" s="83" t="s">
        <v>23</v>
      </c>
      <c r="N5" s="83" t="s">
        <v>23</v>
      </c>
    </row>
    <row r="6" spans="1:14" x14ac:dyDescent="0.3">
      <c r="A6" s="89" t="s">
        <v>24</v>
      </c>
      <c r="B6" s="89" t="s">
        <v>24</v>
      </c>
      <c r="C6" s="89" t="s">
        <v>24</v>
      </c>
      <c r="D6" s="89" t="s">
        <v>24</v>
      </c>
      <c r="E6" s="89" t="s">
        <v>24</v>
      </c>
      <c r="F6" s="89" t="s">
        <v>24</v>
      </c>
      <c r="G6" s="89" t="s">
        <v>24</v>
      </c>
      <c r="H6" s="89" t="s">
        <v>24</v>
      </c>
      <c r="I6" s="89" t="s">
        <v>24</v>
      </c>
      <c r="J6" s="89" t="s">
        <v>24</v>
      </c>
      <c r="K6" s="89" t="s">
        <v>24</v>
      </c>
      <c r="L6" s="89" t="s">
        <v>24</v>
      </c>
      <c r="M6" s="89" t="s">
        <v>24</v>
      </c>
      <c r="N6" s="89" t="s">
        <v>24</v>
      </c>
    </row>
    <row r="7" spans="1:14" x14ac:dyDescent="0.3">
      <c r="A7" s="81" t="s">
        <v>25</v>
      </c>
      <c r="B7" s="81" t="s">
        <v>25</v>
      </c>
      <c r="C7" s="81" t="s">
        <v>25</v>
      </c>
      <c r="D7" s="81" t="s">
        <v>25</v>
      </c>
      <c r="E7" s="81" t="s">
        <v>25</v>
      </c>
      <c r="F7" s="81" t="s">
        <v>25</v>
      </c>
      <c r="G7" s="81" t="s">
        <v>25</v>
      </c>
      <c r="H7" s="81" t="s">
        <v>25</v>
      </c>
      <c r="I7" s="81" t="s">
        <v>25</v>
      </c>
      <c r="J7" s="81" t="s">
        <v>25</v>
      </c>
      <c r="K7" s="81" t="s">
        <v>25</v>
      </c>
      <c r="L7" s="81" t="s">
        <v>25</v>
      </c>
      <c r="M7" s="81" t="s">
        <v>25</v>
      </c>
      <c r="N7" s="81" t="s">
        <v>25</v>
      </c>
    </row>
    <row r="8" spans="1:14" ht="39.6" customHeight="1" x14ac:dyDescent="0.3">
      <c r="A8" s="82" t="s">
        <v>47</v>
      </c>
      <c r="B8" s="83" t="s">
        <v>26</v>
      </c>
      <c r="C8" s="83" t="s">
        <v>26</v>
      </c>
      <c r="D8" s="83" t="s">
        <v>26</v>
      </c>
      <c r="E8" s="83" t="s">
        <v>26</v>
      </c>
      <c r="F8" s="83" t="s">
        <v>26</v>
      </c>
      <c r="G8" s="83" t="s">
        <v>26</v>
      </c>
      <c r="H8" s="83" t="s">
        <v>26</v>
      </c>
      <c r="I8" s="83" t="s">
        <v>26</v>
      </c>
      <c r="J8" s="83" t="s">
        <v>26</v>
      </c>
      <c r="K8" s="83" t="s">
        <v>26</v>
      </c>
      <c r="L8" s="83" t="s">
        <v>26</v>
      </c>
      <c r="M8" s="83" t="s">
        <v>26</v>
      </c>
      <c r="N8" s="83" t="s">
        <v>26</v>
      </c>
    </row>
    <row r="9" spans="1:14" ht="41.4" customHeight="1" x14ac:dyDescent="0.3">
      <c r="A9" s="84" t="s">
        <v>27</v>
      </c>
      <c r="B9" s="84" t="s">
        <v>27</v>
      </c>
      <c r="C9" s="84" t="s">
        <v>27</v>
      </c>
      <c r="D9" s="84" t="s">
        <v>27</v>
      </c>
      <c r="E9" s="84" t="s">
        <v>27</v>
      </c>
      <c r="F9" s="84" t="s">
        <v>27</v>
      </c>
      <c r="G9" s="84" t="s">
        <v>27</v>
      </c>
      <c r="H9" s="84" t="s">
        <v>27</v>
      </c>
      <c r="I9" s="84" t="s">
        <v>27</v>
      </c>
      <c r="J9" s="84" t="s">
        <v>27</v>
      </c>
      <c r="K9" s="84" t="s">
        <v>27</v>
      </c>
      <c r="L9" s="84" t="s">
        <v>27</v>
      </c>
      <c r="M9" s="84" t="s">
        <v>27</v>
      </c>
      <c r="N9" s="84" t="s">
        <v>27</v>
      </c>
    </row>
    <row r="10" spans="1:14" ht="25.95" customHeight="1" x14ac:dyDescent="0.3">
      <c r="A10" s="85" t="s">
        <v>32</v>
      </c>
      <c r="B10" s="85" t="s">
        <v>28</v>
      </c>
      <c r="C10" s="85" t="s">
        <v>28</v>
      </c>
      <c r="D10" s="85" t="s">
        <v>28</v>
      </c>
      <c r="N10" s="11"/>
    </row>
    <row r="11" spans="1:14" ht="30.75" customHeight="1" x14ac:dyDescent="0.3">
      <c r="A11" s="88" t="s">
        <v>33</v>
      </c>
      <c r="B11" s="88"/>
      <c r="C11" s="88"/>
      <c r="D11" s="88"/>
      <c r="N11" s="11"/>
    </row>
    <row r="12" spans="1:14" ht="15" customHeight="1" x14ac:dyDescent="0.3">
      <c r="A12" s="88"/>
      <c r="B12" s="88"/>
      <c r="C12" s="88"/>
      <c r="D12" s="88"/>
    </row>
    <row r="13" spans="1:14" ht="15" customHeight="1" x14ac:dyDescent="0.3">
      <c r="A13" s="88"/>
      <c r="B13" s="88"/>
      <c r="C13" s="88"/>
      <c r="D13" s="88"/>
      <c r="E13" s="86"/>
      <c r="F13" s="86" t="s">
        <v>26</v>
      </c>
      <c r="G13" s="86" t="s">
        <v>26</v>
      </c>
      <c r="H13" s="86" t="s">
        <v>26</v>
      </c>
      <c r="I13" s="87" t="s">
        <v>71</v>
      </c>
      <c r="J13" s="87"/>
      <c r="K13" s="87"/>
      <c r="L13" s="87"/>
      <c r="M13" s="87"/>
    </row>
    <row r="14" spans="1:14" ht="15" customHeight="1" x14ac:dyDescent="0.3">
      <c r="A14" s="88"/>
      <c r="B14" s="88"/>
      <c r="C14" s="88"/>
      <c r="D14" s="88"/>
      <c r="E14" s="79" t="s">
        <v>29</v>
      </c>
      <c r="F14" s="79" t="s">
        <v>29</v>
      </c>
      <c r="G14" s="79" t="s">
        <v>29</v>
      </c>
      <c r="H14" s="79" t="s">
        <v>29</v>
      </c>
      <c r="I14" s="80" t="s">
        <v>30</v>
      </c>
      <c r="J14" s="80" t="s">
        <v>30</v>
      </c>
      <c r="K14" s="80" t="s">
        <v>30</v>
      </c>
      <c r="L14" s="80" t="s">
        <v>30</v>
      </c>
      <c r="M14" s="80" t="s">
        <v>30</v>
      </c>
    </row>
  </sheetData>
  <mergeCells count="15">
    <mergeCell ref="A6:N6"/>
    <mergeCell ref="A1:N1"/>
    <mergeCell ref="A2:N2"/>
    <mergeCell ref="A3:N3"/>
    <mergeCell ref="A4:N4"/>
    <mergeCell ref="A5:N5"/>
    <mergeCell ref="E14:H14"/>
    <mergeCell ref="I14:M14"/>
    <mergeCell ref="A7:N7"/>
    <mergeCell ref="A8:N8"/>
    <mergeCell ref="A9:N9"/>
    <mergeCell ref="A10:D10"/>
    <mergeCell ref="E13:H13"/>
    <mergeCell ref="I13:M13"/>
    <mergeCell ref="A11:D14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16.2024</vt:lpstr>
      <vt:lpstr>Протокол НМЦК</vt:lpstr>
      <vt:lpstr>'НМЦК 16.2024'!Область_печати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Плющаков Евгений Юрьевич</cp:lastModifiedBy>
  <cp:lastPrinted>2025-11-28T06:01:08Z</cp:lastPrinted>
  <dcterms:created xsi:type="dcterms:W3CDTF">2021-03-25T06:47:34Z</dcterms:created>
  <dcterms:modified xsi:type="dcterms:W3CDTF">2025-11-28T06:02:42Z</dcterms:modified>
</cp:coreProperties>
</file>