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8735" windowHeight="11010"/>
  </bookViews>
  <sheets>
    <sheet name="часть 2" sheetId="5" r:id="rId1"/>
  </sheets>
  <definedNames>
    <definedName name="_GoBack" localSheetId="0">'часть 2'!#REF!</definedName>
    <definedName name="_xlnm.Print_Area" localSheetId="0">'часть 2'!$A$1:$N$84</definedName>
  </definedNames>
  <calcPr calcId="144525"/>
</workbook>
</file>

<file path=xl/calcChain.xml><?xml version="1.0" encoding="utf-8"?>
<calcChain xmlns="http://schemas.openxmlformats.org/spreadsheetml/2006/main">
  <c r="N11" i="5" l="1"/>
  <c r="N10" i="5"/>
  <c r="H15" i="5"/>
  <c r="K15" i="5" s="1"/>
  <c r="L15" i="5" s="1"/>
  <c r="M15" i="5" s="1"/>
  <c r="N15" i="5" s="1"/>
  <c r="I15" i="5"/>
  <c r="J15" i="5"/>
  <c r="H16" i="5"/>
  <c r="I16" i="5"/>
  <c r="J16" i="5" s="1"/>
  <c r="K16" i="5"/>
  <c r="L16" i="5" s="1"/>
  <c r="M16" i="5" s="1"/>
  <c r="N16" i="5" s="1"/>
  <c r="H17" i="5"/>
  <c r="K17" i="5" s="1"/>
  <c r="L17" i="5" s="1"/>
  <c r="M17" i="5" s="1"/>
  <c r="N17" i="5" s="1"/>
  <c r="I17" i="5"/>
  <c r="J17" i="5"/>
  <c r="H18" i="5"/>
  <c r="I18" i="5"/>
  <c r="J18" i="5" s="1"/>
  <c r="K18" i="5"/>
  <c r="L18" i="5" s="1"/>
  <c r="M18" i="5" s="1"/>
  <c r="N18" i="5" s="1"/>
  <c r="H19" i="5"/>
  <c r="K19" i="5" s="1"/>
  <c r="L19" i="5" s="1"/>
  <c r="M19" i="5" s="1"/>
  <c r="N19" i="5" s="1"/>
  <c r="I19" i="5"/>
  <c r="J19" i="5"/>
  <c r="H20" i="5"/>
  <c r="I20" i="5"/>
  <c r="J20" i="5" s="1"/>
  <c r="K20" i="5"/>
  <c r="L20" i="5" s="1"/>
  <c r="M20" i="5" s="1"/>
  <c r="N20" i="5" s="1"/>
  <c r="H21" i="5"/>
  <c r="K21" i="5" s="1"/>
  <c r="L21" i="5" s="1"/>
  <c r="M21" i="5" s="1"/>
  <c r="N21" i="5" s="1"/>
  <c r="I21" i="5"/>
  <c r="J21" i="5"/>
  <c r="H22" i="5"/>
  <c r="I22" i="5"/>
  <c r="J22" i="5" s="1"/>
  <c r="K22" i="5"/>
  <c r="L22" i="5" s="1"/>
  <c r="M22" i="5" s="1"/>
  <c r="N22" i="5" s="1"/>
  <c r="H23" i="5"/>
  <c r="K23" i="5" s="1"/>
  <c r="L23" i="5" s="1"/>
  <c r="M23" i="5" s="1"/>
  <c r="N23" i="5" s="1"/>
  <c r="I23" i="5"/>
  <c r="J23" i="5"/>
  <c r="H24" i="5"/>
  <c r="I24" i="5"/>
  <c r="J24" i="5" s="1"/>
  <c r="K24" i="5"/>
  <c r="L24" i="5" s="1"/>
  <c r="M24" i="5" s="1"/>
  <c r="N24" i="5" s="1"/>
  <c r="H25" i="5"/>
  <c r="K25" i="5" s="1"/>
  <c r="L25" i="5" s="1"/>
  <c r="M25" i="5" s="1"/>
  <c r="N25" i="5" s="1"/>
  <c r="I25" i="5"/>
  <c r="J25" i="5"/>
  <c r="H26" i="5"/>
  <c r="I26" i="5"/>
  <c r="J26" i="5" s="1"/>
  <c r="K26" i="5"/>
  <c r="L26" i="5" s="1"/>
  <c r="M26" i="5" s="1"/>
  <c r="N26" i="5" s="1"/>
  <c r="H27" i="5"/>
  <c r="K27" i="5" s="1"/>
  <c r="L27" i="5" s="1"/>
  <c r="M27" i="5" s="1"/>
  <c r="N27" i="5" s="1"/>
  <c r="I27" i="5"/>
  <c r="J27" i="5"/>
  <c r="H28" i="5"/>
  <c r="I28" i="5"/>
  <c r="J28" i="5" s="1"/>
  <c r="K28" i="5"/>
  <c r="L28" i="5" s="1"/>
  <c r="M28" i="5" s="1"/>
  <c r="N28" i="5" s="1"/>
  <c r="H29" i="5"/>
  <c r="K29" i="5" s="1"/>
  <c r="L29" i="5" s="1"/>
  <c r="M29" i="5" s="1"/>
  <c r="N29" i="5" s="1"/>
  <c r="I29" i="5"/>
  <c r="J29" i="5"/>
  <c r="H30" i="5"/>
  <c r="I30" i="5"/>
  <c r="J30" i="5" s="1"/>
  <c r="K30" i="5"/>
  <c r="L30" i="5" s="1"/>
  <c r="M30" i="5" s="1"/>
  <c r="N30" i="5" s="1"/>
  <c r="H31" i="5"/>
  <c r="K31" i="5" s="1"/>
  <c r="L31" i="5" s="1"/>
  <c r="M31" i="5" s="1"/>
  <c r="N31" i="5" s="1"/>
  <c r="I31" i="5"/>
  <c r="J31" i="5"/>
  <c r="H32" i="5"/>
  <c r="I32" i="5"/>
  <c r="J32" i="5" s="1"/>
  <c r="K32" i="5"/>
  <c r="L32" i="5" s="1"/>
  <c r="M32" i="5" s="1"/>
  <c r="N32" i="5" s="1"/>
  <c r="H33" i="5"/>
  <c r="K33" i="5" s="1"/>
  <c r="L33" i="5" s="1"/>
  <c r="M33" i="5" s="1"/>
  <c r="N33" i="5" s="1"/>
  <c r="I33" i="5"/>
  <c r="H34" i="5"/>
  <c r="I34" i="5"/>
  <c r="K34" i="5"/>
  <c r="L34" i="5" s="1"/>
  <c r="M34" i="5" s="1"/>
  <c r="N34" i="5" s="1"/>
  <c r="H35" i="5"/>
  <c r="K35" i="5" s="1"/>
  <c r="L35" i="5" s="1"/>
  <c r="M35" i="5" s="1"/>
  <c r="N35" i="5" s="1"/>
  <c r="I35" i="5"/>
  <c r="J35" i="5"/>
  <c r="H36" i="5"/>
  <c r="I36" i="5"/>
  <c r="J36" i="5" s="1"/>
  <c r="K36" i="5"/>
  <c r="L36" i="5" s="1"/>
  <c r="M36" i="5" s="1"/>
  <c r="N36" i="5" s="1"/>
  <c r="H37" i="5"/>
  <c r="K37" i="5" s="1"/>
  <c r="L37" i="5" s="1"/>
  <c r="M37" i="5" s="1"/>
  <c r="N37" i="5" s="1"/>
  <c r="I37" i="5"/>
  <c r="J37" i="5"/>
  <c r="H38" i="5"/>
  <c r="I38" i="5"/>
  <c r="J38" i="5" s="1"/>
  <c r="K38" i="5"/>
  <c r="L38" i="5" s="1"/>
  <c r="M38" i="5" s="1"/>
  <c r="N38" i="5" s="1"/>
  <c r="H39" i="5"/>
  <c r="K39" i="5" s="1"/>
  <c r="L39" i="5" s="1"/>
  <c r="M39" i="5" s="1"/>
  <c r="N39" i="5" s="1"/>
  <c r="I39" i="5"/>
  <c r="J39" i="5"/>
  <c r="H40" i="5"/>
  <c r="I40" i="5"/>
  <c r="J40" i="5" s="1"/>
  <c r="K40" i="5"/>
  <c r="L40" i="5" s="1"/>
  <c r="M40" i="5"/>
  <c r="N40" i="5" s="1"/>
  <c r="H41" i="5"/>
  <c r="K41" i="5" s="1"/>
  <c r="I41" i="5"/>
  <c r="J41" i="5"/>
  <c r="L41" i="5"/>
  <c r="M41" i="5" s="1"/>
  <c r="N41" i="5" s="1"/>
  <c r="H42" i="5"/>
  <c r="I42" i="5"/>
  <c r="J42" i="5" s="1"/>
  <c r="K42" i="5"/>
  <c r="L42" i="5" s="1"/>
  <c r="M42" i="5" s="1"/>
  <c r="N42" i="5" s="1"/>
  <c r="H43" i="5"/>
  <c r="K43" i="5" s="1"/>
  <c r="L43" i="5" s="1"/>
  <c r="M43" i="5" s="1"/>
  <c r="N43" i="5" s="1"/>
  <c r="I43" i="5"/>
  <c r="J43" i="5"/>
  <c r="H44" i="5"/>
  <c r="I44" i="5"/>
  <c r="J44" i="5" s="1"/>
  <c r="K44" i="5"/>
  <c r="L44" i="5" s="1"/>
  <c r="M44" i="5"/>
  <c r="N44" i="5" s="1"/>
  <c r="H45" i="5"/>
  <c r="K45" i="5" s="1"/>
  <c r="I45" i="5"/>
  <c r="J45" i="5"/>
  <c r="L45" i="5"/>
  <c r="M45" i="5" s="1"/>
  <c r="N45" i="5" s="1"/>
  <c r="H46" i="5"/>
  <c r="I46" i="5"/>
  <c r="J46" i="5" s="1"/>
  <c r="K46" i="5"/>
  <c r="L46" i="5" s="1"/>
  <c r="M46" i="5" s="1"/>
  <c r="N46" i="5" s="1"/>
  <c r="H47" i="5"/>
  <c r="K47" i="5" s="1"/>
  <c r="L47" i="5" s="1"/>
  <c r="M47" i="5" s="1"/>
  <c r="N47" i="5" s="1"/>
  <c r="I47" i="5"/>
  <c r="J47" i="5"/>
  <c r="H48" i="5"/>
  <c r="I48" i="5"/>
  <c r="J48" i="5" s="1"/>
  <c r="K48" i="5"/>
  <c r="L48" i="5" s="1"/>
  <c r="M48" i="5"/>
  <c r="N48" i="5" s="1"/>
  <c r="H49" i="5"/>
  <c r="I49" i="5"/>
  <c r="J49" i="5" s="1"/>
  <c r="K49" i="5"/>
  <c r="L49" i="5" s="1"/>
  <c r="M49" i="5" s="1"/>
  <c r="N49" i="5" s="1"/>
  <c r="H50" i="5"/>
  <c r="K50" i="5" s="1"/>
  <c r="L50" i="5" s="1"/>
  <c r="M50" i="5" s="1"/>
  <c r="N50" i="5" s="1"/>
  <c r="I50" i="5"/>
  <c r="J50" i="5"/>
  <c r="H51" i="5"/>
  <c r="I51" i="5"/>
  <c r="J51" i="5" s="1"/>
  <c r="K51" i="5"/>
  <c r="L51" i="5" s="1"/>
  <c r="M51" i="5" s="1"/>
  <c r="N51" i="5" s="1"/>
  <c r="H52" i="5"/>
  <c r="K52" i="5" s="1"/>
  <c r="L52" i="5" s="1"/>
  <c r="M52" i="5" s="1"/>
  <c r="N52" i="5" s="1"/>
  <c r="I52" i="5"/>
  <c r="J52" i="5"/>
  <c r="H53" i="5"/>
  <c r="I53" i="5"/>
  <c r="J53" i="5" s="1"/>
  <c r="K53" i="5"/>
  <c r="L53" i="5" s="1"/>
  <c r="M53" i="5" s="1"/>
  <c r="N53" i="5" s="1"/>
  <c r="H54" i="5"/>
  <c r="K54" i="5" s="1"/>
  <c r="L54" i="5" s="1"/>
  <c r="M54" i="5" s="1"/>
  <c r="N54" i="5" s="1"/>
  <c r="I54" i="5"/>
  <c r="J54" i="5"/>
  <c r="H55" i="5"/>
  <c r="I55" i="5"/>
  <c r="J55" i="5" s="1"/>
  <c r="K55" i="5"/>
  <c r="L55" i="5" s="1"/>
  <c r="M55" i="5" s="1"/>
  <c r="N55" i="5" s="1"/>
  <c r="H56" i="5"/>
  <c r="K56" i="5" s="1"/>
  <c r="L56" i="5" s="1"/>
  <c r="M56" i="5" s="1"/>
  <c r="N56" i="5" s="1"/>
  <c r="I56" i="5"/>
  <c r="J56" i="5"/>
  <c r="H57" i="5"/>
  <c r="I57" i="5"/>
  <c r="J57" i="5" s="1"/>
  <c r="K57" i="5"/>
  <c r="L57" i="5" s="1"/>
  <c r="M57" i="5" s="1"/>
  <c r="N57" i="5" s="1"/>
  <c r="H58" i="5"/>
  <c r="K58" i="5" s="1"/>
  <c r="L58" i="5" s="1"/>
  <c r="M58" i="5" s="1"/>
  <c r="N58" i="5" s="1"/>
  <c r="I58" i="5"/>
  <c r="J58" i="5"/>
  <c r="H59" i="5"/>
  <c r="I59" i="5"/>
  <c r="J59" i="5" s="1"/>
  <c r="K59" i="5"/>
  <c r="L59" i="5" s="1"/>
  <c r="M59" i="5" s="1"/>
  <c r="N59" i="5" s="1"/>
  <c r="H60" i="5"/>
  <c r="K60" i="5" s="1"/>
  <c r="L60" i="5" s="1"/>
  <c r="M60" i="5" s="1"/>
  <c r="N60" i="5" s="1"/>
  <c r="I60" i="5"/>
  <c r="J60" i="5"/>
  <c r="H61" i="5"/>
  <c r="I61" i="5"/>
  <c r="J61" i="5" s="1"/>
  <c r="K61" i="5"/>
  <c r="L61" i="5" s="1"/>
  <c r="M61" i="5" s="1"/>
  <c r="N61" i="5" s="1"/>
  <c r="H62" i="5"/>
  <c r="K62" i="5" s="1"/>
  <c r="L62" i="5" s="1"/>
  <c r="M62" i="5" s="1"/>
  <c r="N62" i="5" s="1"/>
  <c r="I62" i="5"/>
  <c r="J62" i="5"/>
  <c r="H63" i="5"/>
  <c r="I63" i="5"/>
  <c r="J63" i="5" s="1"/>
  <c r="K63" i="5"/>
  <c r="L63" i="5" s="1"/>
  <c r="M63" i="5" s="1"/>
  <c r="N63" i="5" s="1"/>
  <c r="H64" i="5"/>
  <c r="K64" i="5" s="1"/>
  <c r="L64" i="5" s="1"/>
  <c r="M64" i="5" s="1"/>
  <c r="N64" i="5" s="1"/>
  <c r="I64" i="5"/>
  <c r="J64" i="5"/>
  <c r="H65" i="5"/>
  <c r="I65" i="5"/>
  <c r="J65" i="5" s="1"/>
  <c r="K65" i="5"/>
  <c r="L65" i="5" s="1"/>
  <c r="M65" i="5" s="1"/>
  <c r="N65" i="5" s="1"/>
  <c r="H66" i="5"/>
  <c r="K66" i="5" s="1"/>
  <c r="L66" i="5" s="1"/>
  <c r="M66" i="5" s="1"/>
  <c r="N66" i="5" s="1"/>
  <c r="I66" i="5"/>
  <c r="J66" i="5"/>
  <c r="H67" i="5"/>
  <c r="I67" i="5"/>
  <c r="J67" i="5" s="1"/>
  <c r="K67" i="5"/>
  <c r="L67" i="5" s="1"/>
  <c r="M67" i="5" s="1"/>
  <c r="N67" i="5" s="1"/>
  <c r="H68" i="5"/>
  <c r="K68" i="5" s="1"/>
  <c r="L68" i="5" s="1"/>
  <c r="M68" i="5" s="1"/>
  <c r="N68" i="5" s="1"/>
  <c r="I68" i="5"/>
  <c r="H69" i="5"/>
  <c r="I69" i="5"/>
  <c r="J69" i="5" s="1"/>
  <c r="K69" i="5"/>
  <c r="L69" i="5" s="1"/>
  <c r="M69" i="5" s="1"/>
  <c r="N69" i="5" s="1"/>
  <c r="H70" i="5"/>
  <c r="K70" i="5" s="1"/>
  <c r="L70" i="5" s="1"/>
  <c r="M70" i="5" s="1"/>
  <c r="N70" i="5" s="1"/>
  <c r="I70" i="5"/>
  <c r="J70" i="5"/>
  <c r="H71" i="5"/>
  <c r="I71" i="5"/>
  <c r="J71" i="5" s="1"/>
  <c r="K71" i="5"/>
  <c r="L71" i="5" s="1"/>
  <c r="M71" i="5" s="1"/>
  <c r="N71" i="5" s="1"/>
  <c r="H72" i="5"/>
  <c r="K72" i="5" s="1"/>
  <c r="L72" i="5" s="1"/>
  <c r="M72" i="5" s="1"/>
  <c r="N72" i="5" s="1"/>
  <c r="I72" i="5"/>
  <c r="H73" i="5"/>
  <c r="I73" i="5"/>
  <c r="J73" i="5" s="1"/>
  <c r="K73" i="5"/>
  <c r="L73" i="5" s="1"/>
  <c r="M73" i="5" s="1"/>
  <c r="N73" i="5" s="1"/>
  <c r="H74" i="5"/>
  <c r="K74" i="5" s="1"/>
  <c r="L74" i="5" s="1"/>
  <c r="M74" i="5" s="1"/>
  <c r="N74" i="5" s="1"/>
  <c r="I74" i="5"/>
  <c r="J74" i="5"/>
  <c r="H75" i="5"/>
  <c r="I75" i="5"/>
  <c r="J75" i="5" s="1"/>
  <c r="K75" i="5"/>
  <c r="L75" i="5" s="1"/>
  <c r="M75" i="5" s="1"/>
  <c r="N75" i="5" s="1"/>
  <c r="H76" i="5"/>
  <c r="K76" i="5" s="1"/>
  <c r="L76" i="5" s="1"/>
  <c r="M76" i="5" s="1"/>
  <c r="N76" i="5" s="1"/>
  <c r="I76" i="5"/>
  <c r="K11" i="5"/>
  <c r="L11" i="5" s="1"/>
  <c r="M11" i="5" s="1"/>
  <c r="K12" i="5"/>
  <c r="L12" i="5" s="1"/>
  <c r="M12" i="5" s="1"/>
  <c r="N12" i="5" s="1"/>
  <c r="K13" i="5"/>
  <c r="L13" i="5" s="1"/>
  <c r="M13" i="5" s="1"/>
  <c r="N13" i="5" s="1"/>
  <c r="K14" i="5"/>
  <c r="L14" i="5" s="1"/>
  <c r="M14" i="5" s="1"/>
  <c r="N14" i="5" s="1"/>
  <c r="H11" i="5"/>
  <c r="I11" i="5"/>
  <c r="J11" i="5"/>
  <c r="H12" i="5"/>
  <c r="I12" i="5"/>
  <c r="J12" i="5" s="1"/>
  <c r="H13" i="5"/>
  <c r="J13" i="5" s="1"/>
  <c r="I13" i="5"/>
  <c r="H14" i="5"/>
  <c r="I14" i="5"/>
  <c r="J14" i="5" s="1"/>
  <c r="L10" i="5"/>
  <c r="K10" i="5"/>
  <c r="J34" i="5" l="1"/>
  <c r="N77" i="5"/>
  <c r="J33" i="5"/>
  <c r="J76" i="5"/>
  <c r="J72" i="5"/>
  <c r="J68" i="5"/>
  <c r="I10" i="5"/>
  <c r="H10" i="5"/>
  <c r="J10" i="5" l="1"/>
  <c r="M10" i="5"/>
  <c r="C6" i="5" l="1"/>
</calcChain>
</file>

<file path=xl/sharedStrings.xml><?xml version="1.0" encoding="utf-8"?>
<sst xmlns="http://schemas.openxmlformats.org/spreadsheetml/2006/main" count="164" uniqueCount="98">
  <si>
    <t>Основные характеристики объекта закупки</t>
  </si>
  <si>
    <t>Наименование , ГОСТ и технические характеристики согласно технического задания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</si>
  <si>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</si>
  <si>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</si>
  <si>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</si>
  <si>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</si>
  <si>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</si>
  <si>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</si>
  <si>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</si>
  <si>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 xml:space="preserve">Цена единицы продукции, указанная в источнике №1 с НДС, (руб.) </t>
  </si>
  <si>
    <t xml:space="preserve">Цена единицы продукции, указанная в источнике №3 с НДС, (руб.) 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</si>
  <si>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</si>
  <si>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</si>
  <si>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</si>
  <si>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Расчет НМЦД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</si>
  <si>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единицу изм. (руб.)</t>
  </si>
  <si>
    <t>НМЦД договора с учетом округления цены за единицу (руб.)</t>
  </si>
  <si>
    <t>ИТОГО:</t>
  </si>
  <si>
    <t>Кол-во (объем) продукции</t>
  </si>
  <si>
    <t xml:space="preserve">Цена единицы продукции, указанная в источнике №2 с НДС, (руб.) </t>
  </si>
  <si>
    <t xml:space="preserve">     </t>
  </si>
  <si>
    <t>№</t>
  </si>
  <si>
    <t>Цена за единицу изм. с округлением до сотых долей после запятой (руб.)</t>
  </si>
  <si>
    <t>Счетчик холод. и горяч. воды D 15 мм (на оборудовании заказчика) КВ-1,5;СГВи др.</t>
  </si>
  <si>
    <r>
      <t>Счетчик холод. и горяч. воды D 20 мм (на обор.заказ) КВ-2,5</t>
    </r>
    <r>
      <rPr>
        <u/>
        <sz val="11"/>
        <rFont val="Arial Narrow"/>
        <family val="2"/>
        <charset val="204"/>
      </rPr>
      <t>;</t>
    </r>
    <r>
      <rPr>
        <sz val="11"/>
        <rFont val="Arial Narrow"/>
        <family val="2"/>
        <charset val="204"/>
      </rPr>
      <t>Е-Т;и др.</t>
    </r>
  </si>
  <si>
    <r>
      <t xml:space="preserve">Счетчик холод. и горяч. воды D 25-50 мм (на оборудовании заказчика) КВБ;ВСКМ; КБ и др. </t>
    </r>
    <r>
      <rPr>
        <sz val="11"/>
        <rFont val="Calibri"/>
        <family val="2"/>
        <charset val="204"/>
      </rPr>
      <t/>
    </r>
  </si>
  <si>
    <r>
      <t xml:space="preserve">Счетчик холод. и горяч. воды D 50 мм  и выше(на оборудовании заказчика) СТВ; МТ; WS; WP и др. </t>
    </r>
    <r>
      <rPr>
        <sz val="11"/>
        <rFont val="Calibri"/>
        <family val="2"/>
        <charset val="204"/>
      </rPr>
      <t/>
    </r>
  </si>
  <si>
    <t>Счетчики газа,    ЛГ, ЛГ-К-Ex</t>
  </si>
  <si>
    <t>Счетчики газа ротационные,                     РГ-К-Ex, РГ;</t>
  </si>
  <si>
    <t>Счетчики газа ротационные   GMS</t>
  </si>
  <si>
    <t>Счетчики газа ультразвуковые КУРС-01</t>
  </si>
  <si>
    <t xml:space="preserve">Корректор объема газа с датчиком давления Тандем; Универсал-М; </t>
  </si>
  <si>
    <t>Вычислитель (корректор) газа Универсал-01;Унив.- 02;</t>
  </si>
  <si>
    <t>Манометры показывающие, вакуумметры и мановакуум-метры показывающие МП3-У; МП4-У</t>
  </si>
  <si>
    <t>Манометры показывающие обыкновенные ОБМ1-160</t>
  </si>
  <si>
    <t>Манометры избыточного давления, вакуумметры, мановаку-умметры показывающие МТП; МВТП</t>
  </si>
  <si>
    <t>Манометры, манометры с термометром, вакуумметры, мановакуумметры ДМ 05;ДМТ 05</t>
  </si>
  <si>
    <t>Манометры, вакуумметры, мановакуумметры для точных измерений МТИ; ВТИ</t>
  </si>
  <si>
    <t>Манометры и вакуумметры деформационные образцовые с условными шкалами  МО; ВО</t>
  </si>
  <si>
    <t>Прибор Петрова ППР-2М</t>
  </si>
  <si>
    <t>Тягомеры,  напоромеры, тягонапо-ромеры ТМП; НМП; ТНМП и др. (на оборудовании  заказчика)</t>
  </si>
  <si>
    <t xml:space="preserve">Тягомеры,  напоромеры, тягонапо-ромеры ТМП; НМП; ТНМП и др. </t>
  </si>
  <si>
    <t>Приборы диф.-трансформаторные автоматические,вторичные  КСД-2</t>
  </si>
  <si>
    <t>Преобразователи давления МЭД</t>
  </si>
  <si>
    <t>Уровнемеры и перепадомеры дистанционные самопишущие (на оборуд.заказ.) ДСП; ДСС</t>
  </si>
  <si>
    <t>Датчики давления МИДА-13П;</t>
  </si>
  <si>
    <t>Манометры, мановакуумметры, вакуумметры ЭКМ-1У; ЭКМВ-1У</t>
  </si>
  <si>
    <t>Манометры, вакуумметры, мановакуумметры сигнали-зирующие ДМ 2005Сг</t>
  </si>
  <si>
    <t>Манометры, вакуумметры, мановакуумметры самопишущие МТС; МВТС</t>
  </si>
  <si>
    <t>Манометры кислородные МТ (на оборудовании заказчика)</t>
  </si>
  <si>
    <t>Мосты автоматические регистрирущие  одноточечные  и многоточечные (1канал) КСМ-2</t>
  </si>
  <si>
    <t>Термометр манометрический электроконтактный ТГП</t>
  </si>
  <si>
    <t>Термометр стеклянные технические ТТЖ-М</t>
  </si>
  <si>
    <t xml:space="preserve">Термопреобразователь с унифицированным выходным сигналом ПВТ; </t>
  </si>
  <si>
    <t xml:space="preserve">Термопреобразователь сопротивления ТСП; </t>
  </si>
  <si>
    <t>Термометр  testo-103</t>
  </si>
  <si>
    <t>Гигрометр психометрический ВИТ</t>
  </si>
  <si>
    <t>Весы равноплечие лабораторные ВЛР-200</t>
  </si>
  <si>
    <t>Набор граммовых гирь Г-2-210</t>
  </si>
  <si>
    <t>Весы крановые подвесные электронные КВ-1000-И</t>
  </si>
  <si>
    <t>Весы электронные товарные ВЭТ-600-2С</t>
  </si>
  <si>
    <t>Динамометр общего назначения ДПУ-0,5</t>
  </si>
  <si>
    <t>Сужающее устройство (без камер) СУ</t>
  </si>
  <si>
    <t>Микрометры гладкие МК</t>
  </si>
  <si>
    <t>Меры установочные  к микрометрам</t>
  </si>
  <si>
    <t>Магазин сопротивлнения (эталон)        Р 4831</t>
  </si>
  <si>
    <t>Универсальный измерит.прибор УПИП-60М</t>
  </si>
  <si>
    <t xml:space="preserve">Измеритель сопротивления заземления М416; </t>
  </si>
  <si>
    <t>Измеритель сопротивления заземления ИС-20</t>
  </si>
  <si>
    <t>Измеритель сопротивления петли,ИНФ-300; Е6-32;</t>
  </si>
  <si>
    <t xml:space="preserve">Миллиамперметр, киловольтметр Э-378; вольметр Э421; </t>
  </si>
  <si>
    <t>Мегаомметр ЭСО202/2Г</t>
  </si>
  <si>
    <t>Амперметр Э-514, вольтметр Э59</t>
  </si>
  <si>
    <t>Амперметр, вольтметр Д5017</t>
  </si>
  <si>
    <t>Миллиамперметр М2027-М1</t>
  </si>
  <si>
    <t>Омметр ЭСО212</t>
  </si>
  <si>
    <t>Источник питания постоянного тока  Б5-47</t>
  </si>
  <si>
    <t xml:space="preserve">Передвижная электротехническая установка ЭТЛ;   </t>
  </si>
  <si>
    <t>Высоковольтная испытательная лаборатория    АИИ-70;</t>
  </si>
  <si>
    <t>Клещи  токоэлектроизмерительные аналоговые Ц91</t>
  </si>
  <si>
    <t>Прибор электроизмерительный многофункциональный цифровой            ЕР 180М</t>
  </si>
  <si>
    <t>Измеритель параметров силовых трансформаторов К540-3</t>
  </si>
  <si>
    <t>Трансформаторы тока до 1 кВ Т-0,66</t>
  </si>
  <si>
    <t>рН-метр  РН-150М</t>
  </si>
  <si>
    <t>Электроды стеклянные</t>
  </si>
  <si>
    <t>Газоанализаторы  Ока-М (за 1 канал)</t>
  </si>
  <si>
    <t xml:space="preserve">Сигнализатор-переносной СТХ-17; </t>
  </si>
  <si>
    <t xml:space="preserve">Сигнализатор стационарный СГБ (за 1 канал) ; </t>
  </si>
  <si>
    <t>Газоанализатор АГМ-505 (за один канал)</t>
  </si>
  <si>
    <t>Фотометр фотоэлектрический КФК-3 "ЗОМЗ"</t>
  </si>
  <si>
    <t>Приложение № 3
к Извещению по запросу котировок</t>
  </si>
  <si>
    <t>Обоснование начальной (максимальной) цены договора
на оказание услуг по поверке средств измерений</t>
  </si>
  <si>
    <t>06.03.2019 г.</t>
  </si>
  <si>
    <t>исх № 14-3/798 от 30.01.2019 г.</t>
  </si>
  <si>
    <t>Входящий  номер коммерческого предложения, источник №1 20.02.19 г. № 18/496 вх. № 14-3/6СН от 22.02.2019г.</t>
  </si>
  <si>
    <t>Входящий  номер коммерческого предложения, источник №2 с сайта   standart.kuban.ru. вх. №14-3/7СН от 23.02.2019г.</t>
  </si>
  <si>
    <t>Входящий  номер коммерческого предложения, источник №3 28.02.19 г. № 45/22-6/391; вх. № 14-3/8СН от 05.03.2019г.</t>
  </si>
  <si>
    <t>усл.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</si>
</sst>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"/>
    <numFmt numFmtId="165" formatCode="0.0000"/>
  </numFmts>
  <fonts count="3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u/>
      <sz val="11"/>
      <name val="Arial Narrow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</font>
    <font>
      <b/>
      <i/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4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9" applyNumberFormat="0" applyAlignment="0" applyProtection="0"/>
    <xf numFmtId="0" fontId="11" fillId="28" borderId="10" applyNumberFormat="0" applyAlignment="0" applyProtection="0"/>
    <xf numFmtId="0" fontId="12" fillId="28" borderId="9" applyNumberFormat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4" applyNumberFormat="0" applyFill="0" applyAlignment="0" applyProtection="0"/>
    <xf numFmtId="0" fontId="17" fillId="29" borderId="15" applyNumberFormat="0" applyAlignment="0" applyProtection="0"/>
    <xf numFmtId="0" fontId="18" fillId="0" borderId="0" applyNumberFormat="0" applyFill="0" applyBorder="0" applyAlignment="0" applyProtection="0"/>
    <xf numFmtId="0" fontId="19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2" borderId="16" applyNumberFormat="0" applyFont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33" borderId="0" applyNumberFormat="0" applyBorder="0" applyAlignment="0" applyProtection="0"/>
    <xf numFmtId="43" fontId="1" fillId="0" borderId="0" applyFont="0" applyFill="0" applyBorder="0" applyAlignment="0" applyProtection="0"/>
    <xf numFmtId="0" fontId="29" fillId="0" borderId="0"/>
  </cellStyleXfs>
  <cellXfs count="7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165" fontId="2" fillId="0" borderId="0" xfId="0" applyNumberFormat="1" applyFont="1"/>
    <xf numFmtId="0" fontId="4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/>
    <xf numFmtId="0" fontId="5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0" fontId="26" fillId="0" borderId="1" xfId="43" applyFont="1" applyFill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justify"/>
    </xf>
    <xf numFmtId="0" fontId="25" fillId="0" borderId="1" xfId="0" applyNumberFormat="1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/>
    </xf>
    <xf numFmtId="0" fontId="25" fillId="0" borderId="4" xfId="0" applyFont="1" applyFill="1" applyBorder="1" applyAlignment="1">
      <alignment vertical="center" wrapText="1"/>
    </xf>
    <xf numFmtId="0" fontId="26" fillId="0" borderId="4" xfId="0" applyFont="1" applyBorder="1" applyAlignment="1">
      <alignment horizontal="center" vertical="center"/>
    </xf>
    <xf numFmtId="43" fontId="7" fillId="0" borderId="1" xfId="42" applyFont="1" applyFill="1" applyBorder="1" applyAlignment="1">
      <alignment horizontal="center" vertical="center"/>
    </xf>
    <xf numFmtId="43" fontId="7" fillId="0" borderId="1" xfId="42" applyFont="1" applyFill="1" applyBorder="1" applyAlignment="1">
      <alignment horizontal="right" vertical="center"/>
    </xf>
    <xf numFmtId="43" fontId="7" fillId="0" borderId="1" xfId="42" applyFont="1" applyBorder="1" applyAlignment="1">
      <alignment horizontal="right" vertical="center"/>
    </xf>
    <xf numFmtId="43" fontId="3" fillId="0" borderId="1" xfId="42" applyFont="1" applyBorder="1" applyAlignment="1">
      <alignment horizontal="right" vertical="center"/>
    </xf>
    <xf numFmtId="43" fontId="7" fillId="0" borderId="1" xfId="42" applyFont="1" applyBorder="1" applyAlignment="1">
      <alignment horizontal="center" vertical="center"/>
    </xf>
    <xf numFmtId="43" fontId="3" fillId="0" borderId="1" xfId="42" applyFont="1" applyBorder="1"/>
    <xf numFmtId="0" fontId="26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0" fillId="0" borderId="0" xfId="0" applyFont="1" applyAlignment="1">
      <alignment horizontal="left" wrapText="1"/>
    </xf>
    <xf numFmtId="0" fontId="5" fillId="0" borderId="0" xfId="0" applyFont="1" applyAlignment="1">
      <alignment vertical="center" wrapText="1" shrinkToFi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3" xfId="43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"/>
  <sheetViews>
    <sheetView tabSelected="1" view="pageBreakPreview" topLeftCell="A31" zoomScale="90" zoomScaleNormal="80" zoomScaleSheetLayoutView="70" workbookViewId="0">
      <selection activeCell="E61" sqref="E61"/>
    </sheetView>
  </sheetViews>
  <sheetFormatPr defaultRowHeight="18.75" customHeight="1" x14ac:dyDescent="0.3"/>
  <cols>
    <col min="1" max="1" width="6.140625" style="1" customWidth="1"/>
    <col min="2" max="2" width="49.28515625" style="1" customWidth="1"/>
    <col min="3" max="3" width="9.28515625" style="1" customWidth="1"/>
    <col min="4" max="4" width="13.5703125" style="1" customWidth="1"/>
    <col min="5" max="7" width="16.85546875" style="1" customWidth="1"/>
    <col min="8" max="8" width="20" style="1" customWidth="1"/>
    <col min="9" max="9" width="16.7109375" style="1" customWidth="1"/>
    <col min="10" max="10" width="17" style="1" customWidth="1"/>
    <col min="11" max="11" width="19.5703125" style="1" customWidth="1"/>
    <col min="12" max="12" width="15.7109375" style="1" customWidth="1"/>
    <col min="13" max="13" width="13.28515625" style="1" customWidth="1"/>
    <col min="14" max="14" width="22" style="1" customWidth="1"/>
    <col min="15" max="16" width="9.140625" style="1" hidden="1" customWidth="1"/>
    <col min="17" max="17" width="0.140625" style="1" hidden="1" customWidth="1"/>
    <col min="18" max="21" width="9.140625" style="1" hidden="1" customWidth="1"/>
    <col min="22" max="22" width="9.140625" style="1"/>
    <col min="23" max="23" width="17.7109375" style="1" bestFit="1" customWidth="1"/>
    <col min="24" max="24" width="9.140625" style="1"/>
    <col min="25" max="25" width="13.85546875" style="1" bestFit="1" customWidth="1"/>
    <col min="26" max="16384" width="9.140625" style="1"/>
  </cols>
  <sheetData>
    <row r="1" spans="1:23" ht="42.75" customHeight="1" x14ac:dyDescent="0.3">
      <c r="L1" s="55" t="s">
        <v>90</v>
      </c>
      <c r="M1" s="55"/>
      <c r="N1" s="55"/>
    </row>
    <row r="2" spans="1:23" ht="54.75" customHeight="1" x14ac:dyDescent="0.3">
      <c r="A2" s="76" t="s">
        <v>91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23" ht="18.75" customHeight="1" x14ac:dyDescent="0.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23" ht="18.75" customHeight="1" x14ac:dyDescent="0.3">
      <c r="A4" s="50" t="s">
        <v>0</v>
      </c>
      <c r="B4" s="51"/>
      <c r="C4" s="52" t="s">
        <v>1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23" ht="18.75" customHeight="1" x14ac:dyDescent="0.3">
      <c r="A5" s="71" t="s">
        <v>2</v>
      </c>
      <c r="B5" s="72"/>
      <c r="C5" s="73" t="s">
        <v>3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5"/>
    </row>
    <row r="6" spans="1:23" ht="18.75" customHeight="1" x14ac:dyDescent="0.3">
      <c r="A6" s="57" t="s">
        <v>4</v>
      </c>
      <c r="B6" s="58"/>
      <c r="C6" s="50" t="str">
        <f>N77&amp;" руб. (расчет приложен в виде отдельной таблицы)"</f>
        <v>3620470,08 руб. (расчет приложен в виде отдельной таблицы)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1"/>
    </row>
    <row r="7" spans="1:23" ht="18.75" customHeight="1" x14ac:dyDescent="0.3">
      <c r="A7" s="50" t="s">
        <v>5</v>
      </c>
      <c r="B7" s="51"/>
      <c r="C7" s="50" t="s">
        <v>92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1"/>
    </row>
    <row r="8" spans="1:23" s="3" customFormat="1" ht="38.25" customHeight="1" x14ac:dyDescent="0.25">
      <c r="A8" s="60" t="s">
        <v>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</row>
    <row r="9" spans="1:23" ht="337.5" customHeight="1" x14ac:dyDescent="0.3">
      <c r="A9" s="4" t="s">
        <v>21</v>
      </c>
      <c r="B9" s="18" t="s">
        <v>7</v>
      </c>
      <c r="C9" s="4" t="s">
        <v>8</v>
      </c>
      <c r="D9" s="17" t="s">
        <v>18</v>
      </c>
      <c r="E9" s="2" t="s">
        <v>9</v>
      </c>
      <c r="F9" s="2" t="s">
        <v>19</v>
      </c>
      <c r="G9" s="2" t="s">
        <v>10</v>
      </c>
      <c r="H9" s="2" t="s">
        <v>11</v>
      </c>
      <c r="I9" s="2" t="s">
        <v>12</v>
      </c>
      <c r="J9" s="2" t="s">
        <v>13</v>
      </c>
      <c r="K9" s="5" t="s">
        <v>14</v>
      </c>
      <c r="L9" s="2" t="s">
        <v>15</v>
      </c>
      <c r="M9" s="2" t="s">
        <v>22</v>
      </c>
      <c r="N9" s="2" t="s">
        <v>16</v>
      </c>
    </row>
    <row r="10" spans="1:23" ht="15.75" customHeight="1" x14ac:dyDescent="0.3">
      <c r="A10" s="21">
        <v>1</v>
      </c>
      <c r="B10" s="24" t="s">
        <v>23</v>
      </c>
      <c r="C10" s="48" t="s">
        <v>97</v>
      </c>
      <c r="D10" s="25">
        <v>59</v>
      </c>
      <c r="E10" s="42">
        <v>122.28</v>
      </c>
      <c r="F10" s="42">
        <v>156</v>
      </c>
      <c r="G10" s="42">
        <v>153.6</v>
      </c>
      <c r="H10" s="42">
        <f>AVERAGE(E10:G10)</f>
        <v>143.96</v>
      </c>
      <c r="I10" s="42">
        <f>STDEV(E10,F10,G10)</f>
        <v>18.813739660152628</v>
      </c>
      <c r="J10" s="42">
        <f>I10/H10*100</f>
        <v>13.068727188213828</v>
      </c>
      <c r="K10" s="46">
        <f>H10*D10</f>
        <v>8493.6400000000012</v>
      </c>
      <c r="L10" s="23">
        <f>K10/D10</f>
        <v>143.96</v>
      </c>
      <c r="M10" s="22">
        <f>ROUND(L10,2)</f>
        <v>143.96</v>
      </c>
      <c r="N10" s="45">
        <f>ROUND(M10*D10,2)</f>
        <v>8493.64</v>
      </c>
      <c r="O10" s="1">
        <v>780</v>
      </c>
      <c r="P10" s="6">
        <v>760</v>
      </c>
      <c r="Q10" s="1">
        <v>765</v>
      </c>
      <c r="S10" s="1">
        <v>156184.25</v>
      </c>
      <c r="T10" s="1">
        <v>154259</v>
      </c>
      <c r="W10" s="7"/>
    </row>
    <row r="11" spans="1:23" ht="15.75" customHeight="1" x14ac:dyDescent="0.3">
      <c r="A11" s="21">
        <v>2</v>
      </c>
      <c r="B11" s="24" t="s">
        <v>24</v>
      </c>
      <c r="C11" s="48" t="s">
        <v>97</v>
      </c>
      <c r="D11" s="25">
        <v>13</v>
      </c>
      <c r="E11" s="42">
        <v>172.32</v>
      </c>
      <c r="F11" s="42">
        <v>156</v>
      </c>
      <c r="G11" s="42">
        <v>198</v>
      </c>
      <c r="H11" s="42">
        <f t="shared" ref="H11:H14" si="0">AVERAGE(E11:G11)</f>
        <v>175.43999999999997</v>
      </c>
      <c r="I11" s="42">
        <f t="shared" ref="I11:I14" si="1">STDEV(E11,F11,G11)</f>
        <v>21.173115028261666</v>
      </c>
      <c r="J11" s="42">
        <f t="shared" ref="J11:J14" si="2">I11/H11*100</f>
        <v>12.068579017477012</v>
      </c>
      <c r="K11" s="46">
        <f t="shared" ref="K11:K14" si="3">H11*D11</f>
        <v>2280.7199999999998</v>
      </c>
      <c r="L11" s="23">
        <f t="shared" ref="L11:L14" si="4">K11/D11</f>
        <v>175.44</v>
      </c>
      <c r="M11" s="22">
        <f t="shared" ref="M11:M74" si="5">ROUND(L11,2)</f>
        <v>175.44</v>
      </c>
      <c r="N11" s="45">
        <f>ROUND(M11*D11,2)</f>
        <v>2280.7199999999998</v>
      </c>
      <c r="O11" s="1">
        <v>780</v>
      </c>
      <c r="P11" s="6">
        <v>760</v>
      </c>
      <c r="Q11" s="1">
        <v>765</v>
      </c>
      <c r="S11" s="1">
        <v>156184.25</v>
      </c>
      <c r="T11" s="1">
        <v>154259</v>
      </c>
      <c r="W11" s="7"/>
    </row>
    <row r="12" spans="1:23" ht="13.5" customHeight="1" x14ac:dyDescent="0.3">
      <c r="A12" s="21">
        <v>3</v>
      </c>
      <c r="B12" s="24" t="s">
        <v>25</v>
      </c>
      <c r="C12" s="48" t="s">
        <v>97</v>
      </c>
      <c r="D12" s="25">
        <v>52</v>
      </c>
      <c r="E12" s="42">
        <v>428.03999999999996</v>
      </c>
      <c r="F12" s="42">
        <v>444</v>
      </c>
      <c r="G12" s="42">
        <v>481.2</v>
      </c>
      <c r="H12" s="42">
        <f t="shared" si="0"/>
        <v>451.08</v>
      </c>
      <c r="I12" s="42">
        <f t="shared" si="1"/>
        <v>27.278035119854227</v>
      </c>
      <c r="J12" s="42">
        <f t="shared" si="2"/>
        <v>6.047272129080036</v>
      </c>
      <c r="K12" s="46">
        <f t="shared" si="3"/>
        <v>23456.16</v>
      </c>
      <c r="L12" s="23">
        <f t="shared" si="4"/>
        <v>451.08</v>
      </c>
      <c r="M12" s="22">
        <f t="shared" si="5"/>
        <v>451.08</v>
      </c>
      <c r="N12" s="45">
        <f t="shared" ref="N12:N14" si="6">ROUND(M12*D12,2)</f>
        <v>23456.16</v>
      </c>
      <c r="P12" s="6"/>
      <c r="W12" s="7"/>
    </row>
    <row r="13" spans="1:23" ht="13.5" customHeight="1" x14ac:dyDescent="0.3">
      <c r="A13" s="21">
        <v>4</v>
      </c>
      <c r="B13" s="24" t="s">
        <v>26</v>
      </c>
      <c r="C13" s="48" t="s">
        <v>97</v>
      </c>
      <c r="D13" s="25">
        <v>76</v>
      </c>
      <c r="E13" s="42">
        <v>711.6</v>
      </c>
      <c r="F13" s="42">
        <v>648.4799999999999</v>
      </c>
      <c r="G13" s="42">
        <v>660</v>
      </c>
      <c r="H13" s="42">
        <f t="shared" si="0"/>
        <v>673.36</v>
      </c>
      <c r="I13" s="42">
        <f t="shared" si="1"/>
        <v>33.613997084548025</v>
      </c>
      <c r="J13" s="42">
        <f t="shared" si="2"/>
        <v>4.9919800826523737</v>
      </c>
      <c r="K13" s="46">
        <f t="shared" si="3"/>
        <v>51175.360000000001</v>
      </c>
      <c r="L13" s="23">
        <f t="shared" si="4"/>
        <v>673.36</v>
      </c>
      <c r="M13" s="22">
        <f t="shared" si="5"/>
        <v>673.36</v>
      </c>
      <c r="N13" s="45">
        <f t="shared" si="6"/>
        <v>51175.360000000001</v>
      </c>
      <c r="P13" s="6"/>
      <c r="W13" s="7"/>
    </row>
    <row r="14" spans="1:23" ht="13.5" customHeight="1" x14ac:dyDescent="0.3">
      <c r="A14" s="21">
        <v>5</v>
      </c>
      <c r="B14" s="26" t="s">
        <v>27</v>
      </c>
      <c r="C14" s="48" t="s">
        <v>97</v>
      </c>
      <c r="D14" s="25">
        <v>35</v>
      </c>
      <c r="E14" s="42">
        <v>1242.1079999999999</v>
      </c>
      <c r="F14" s="42">
        <v>1319.88</v>
      </c>
      <c r="G14" s="42">
        <v>1350</v>
      </c>
      <c r="H14" s="43">
        <f t="shared" si="0"/>
        <v>1303.9960000000001</v>
      </c>
      <c r="I14" s="43">
        <f t="shared" si="1"/>
        <v>55.672228336936591</v>
      </c>
      <c r="J14" s="43">
        <f t="shared" si="2"/>
        <v>4.2693557600588186</v>
      </c>
      <c r="K14" s="44">
        <f t="shared" si="3"/>
        <v>45639.86</v>
      </c>
      <c r="L14" s="44">
        <f t="shared" si="4"/>
        <v>1303.9960000000001</v>
      </c>
      <c r="M14" s="44">
        <f t="shared" si="5"/>
        <v>1304</v>
      </c>
      <c r="N14" s="45">
        <f t="shared" si="6"/>
        <v>45640</v>
      </c>
      <c r="P14" s="6"/>
      <c r="W14" s="7"/>
    </row>
    <row r="15" spans="1:23" ht="13.5" customHeight="1" x14ac:dyDescent="0.3">
      <c r="A15" s="21">
        <v>6</v>
      </c>
      <c r="B15" s="26" t="s">
        <v>28</v>
      </c>
      <c r="C15" s="48" t="s">
        <v>97</v>
      </c>
      <c r="D15" s="25">
        <v>55</v>
      </c>
      <c r="E15" s="42">
        <v>1161.9599999999998</v>
      </c>
      <c r="F15" s="42">
        <v>1319.88</v>
      </c>
      <c r="G15" s="42">
        <v>1350</v>
      </c>
      <c r="H15" s="43">
        <f t="shared" ref="H15:H76" si="7">AVERAGE(E15:G15)</f>
        <v>1277.28</v>
      </c>
      <c r="I15" s="43">
        <f t="shared" ref="I15:I76" si="8">STDEV(E15,F15,G15)</f>
        <v>100.99916039254992</v>
      </c>
      <c r="J15" s="43">
        <f t="shared" ref="J15:J76" si="9">I15/H15*100</f>
        <v>7.9073625510890269</v>
      </c>
      <c r="K15" s="44">
        <f t="shared" ref="K15:K76" si="10">H15*D15</f>
        <v>70250.399999999994</v>
      </c>
      <c r="L15" s="44">
        <f t="shared" ref="L15:L76" si="11">K15/D15</f>
        <v>1277.28</v>
      </c>
      <c r="M15" s="44">
        <f t="shared" si="5"/>
        <v>1277.28</v>
      </c>
      <c r="N15" s="45">
        <f t="shared" ref="N15:N76" si="12">ROUND(M15*D15,2)</f>
        <v>70250.399999999994</v>
      </c>
      <c r="P15" s="6"/>
      <c r="W15" s="7"/>
    </row>
    <row r="16" spans="1:23" ht="13.5" customHeight="1" x14ac:dyDescent="0.3">
      <c r="A16" s="21">
        <v>7</v>
      </c>
      <c r="B16" s="27" t="s">
        <v>29</v>
      </c>
      <c r="C16" s="48" t="s">
        <v>97</v>
      </c>
      <c r="D16" s="25">
        <v>15</v>
      </c>
      <c r="E16" s="42">
        <v>1161.9599999999998</v>
      </c>
      <c r="F16" s="42">
        <v>1321.0800000000002</v>
      </c>
      <c r="G16" s="42">
        <v>1350</v>
      </c>
      <c r="H16" s="43">
        <f t="shared" si="7"/>
        <v>1277.68</v>
      </c>
      <c r="I16" s="43">
        <f t="shared" si="8"/>
        <v>101.25428583521801</v>
      </c>
      <c r="J16" s="43">
        <f t="shared" si="9"/>
        <v>7.924854880347036</v>
      </c>
      <c r="K16" s="44">
        <f t="shared" si="10"/>
        <v>19165.2</v>
      </c>
      <c r="L16" s="44">
        <f t="shared" si="11"/>
        <v>1277.68</v>
      </c>
      <c r="M16" s="44">
        <f t="shared" si="5"/>
        <v>1277.68</v>
      </c>
      <c r="N16" s="45">
        <f t="shared" si="12"/>
        <v>19165.2</v>
      </c>
      <c r="P16" s="6"/>
      <c r="W16" s="7"/>
    </row>
    <row r="17" spans="1:23" ht="13.5" customHeight="1" x14ac:dyDescent="0.3">
      <c r="A17" s="21">
        <v>8</v>
      </c>
      <c r="B17" s="27" t="s">
        <v>30</v>
      </c>
      <c r="C17" s="48" t="s">
        <v>97</v>
      </c>
      <c r="D17" s="25">
        <v>18</v>
      </c>
      <c r="E17" s="42">
        <v>1664.076</v>
      </c>
      <c r="F17" s="42">
        <v>1590.7199999999998</v>
      </c>
      <c r="G17" s="42">
        <v>1233.5999999999999</v>
      </c>
      <c r="H17" s="43">
        <f t="shared" si="7"/>
        <v>1496.1319999999998</v>
      </c>
      <c r="I17" s="43">
        <f t="shared" si="8"/>
        <v>230.29885790424655</v>
      </c>
      <c r="J17" s="43">
        <f t="shared" si="9"/>
        <v>15.39295048192583</v>
      </c>
      <c r="K17" s="44">
        <f t="shared" si="10"/>
        <v>26930.375999999997</v>
      </c>
      <c r="L17" s="44">
        <f t="shared" si="11"/>
        <v>1496.1319999999998</v>
      </c>
      <c r="M17" s="44">
        <f t="shared" si="5"/>
        <v>1496.13</v>
      </c>
      <c r="N17" s="45">
        <f t="shared" si="12"/>
        <v>26930.34</v>
      </c>
      <c r="P17" s="6"/>
      <c r="W17" s="7"/>
    </row>
    <row r="18" spans="1:23" ht="13.5" customHeight="1" x14ac:dyDescent="0.3">
      <c r="A18" s="21">
        <v>9</v>
      </c>
      <c r="B18" s="24" t="s">
        <v>31</v>
      </c>
      <c r="C18" s="48" t="s">
        <v>97</v>
      </c>
      <c r="D18" s="25">
        <v>18</v>
      </c>
      <c r="E18" s="42">
        <v>3842.5199999999995</v>
      </c>
      <c r="F18" s="42">
        <v>3965.2799999999997</v>
      </c>
      <c r="G18" s="42">
        <v>2852.4</v>
      </c>
      <c r="H18" s="43">
        <f t="shared" si="7"/>
        <v>3553.3999999999996</v>
      </c>
      <c r="I18" s="43">
        <f t="shared" si="8"/>
        <v>610.1788708239576</v>
      </c>
      <c r="J18" s="43">
        <f t="shared" si="9"/>
        <v>17.171691079640841</v>
      </c>
      <c r="K18" s="44">
        <f t="shared" si="10"/>
        <v>63961.2</v>
      </c>
      <c r="L18" s="44">
        <f t="shared" si="11"/>
        <v>3553.3999999999996</v>
      </c>
      <c r="M18" s="44">
        <f t="shared" si="5"/>
        <v>3553.4</v>
      </c>
      <c r="N18" s="45">
        <f t="shared" si="12"/>
        <v>63961.2</v>
      </c>
      <c r="P18" s="6"/>
      <c r="W18" s="7"/>
    </row>
    <row r="19" spans="1:23" ht="13.5" customHeight="1" x14ac:dyDescent="0.3">
      <c r="A19" s="21">
        <v>10</v>
      </c>
      <c r="B19" s="24" t="s">
        <v>32</v>
      </c>
      <c r="C19" s="48" t="s">
        <v>97</v>
      </c>
      <c r="D19" s="25">
        <v>67</v>
      </c>
      <c r="E19" s="42">
        <v>2742.8399999999997</v>
      </c>
      <c r="F19" s="42">
        <v>2185.0920000000001</v>
      </c>
      <c r="G19" s="42">
        <v>2956.7639999999997</v>
      </c>
      <c r="H19" s="43">
        <f t="shared" si="7"/>
        <v>2628.232</v>
      </c>
      <c r="I19" s="43">
        <f t="shared" si="8"/>
        <v>398.39762065554328</v>
      </c>
      <c r="J19" s="43">
        <f t="shared" si="9"/>
        <v>15.158388629905703</v>
      </c>
      <c r="K19" s="44">
        <f t="shared" si="10"/>
        <v>176091.54399999999</v>
      </c>
      <c r="L19" s="44">
        <f t="shared" si="11"/>
        <v>2628.232</v>
      </c>
      <c r="M19" s="44">
        <f t="shared" si="5"/>
        <v>2628.23</v>
      </c>
      <c r="N19" s="45">
        <f t="shared" si="12"/>
        <v>176091.41</v>
      </c>
      <c r="P19" s="6"/>
      <c r="W19" s="7"/>
    </row>
    <row r="20" spans="1:23" ht="13.5" customHeight="1" x14ac:dyDescent="0.3">
      <c r="A20" s="21">
        <v>11</v>
      </c>
      <c r="B20" s="28" t="s">
        <v>33</v>
      </c>
      <c r="C20" s="48" t="s">
        <v>97</v>
      </c>
      <c r="D20" s="25">
        <v>542</v>
      </c>
      <c r="E20" s="42">
        <v>148.58399999999997</v>
      </c>
      <c r="F20" s="42">
        <v>194.16</v>
      </c>
      <c r="G20" s="42">
        <v>124.404</v>
      </c>
      <c r="H20" s="43">
        <f t="shared" si="7"/>
        <v>155.71599999999998</v>
      </c>
      <c r="I20" s="43">
        <f t="shared" si="8"/>
        <v>35.420671252814991</v>
      </c>
      <c r="J20" s="43">
        <f t="shared" si="9"/>
        <v>22.746969645261242</v>
      </c>
      <c r="K20" s="44">
        <f t="shared" si="10"/>
        <v>84398.071999999986</v>
      </c>
      <c r="L20" s="44">
        <f t="shared" si="11"/>
        <v>155.71599999999998</v>
      </c>
      <c r="M20" s="44">
        <f t="shared" si="5"/>
        <v>155.72</v>
      </c>
      <c r="N20" s="45">
        <f t="shared" si="12"/>
        <v>84400.24</v>
      </c>
      <c r="P20" s="6"/>
      <c r="W20" s="7"/>
    </row>
    <row r="21" spans="1:23" ht="13.5" customHeight="1" x14ac:dyDescent="0.3">
      <c r="A21" s="21">
        <v>12</v>
      </c>
      <c r="B21" s="28" t="s">
        <v>34</v>
      </c>
      <c r="C21" s="48" t="s">
        <v>97</v>
      </c>
      <c r="D21" s="25">
        <v>765</v>
      </c>
      <c r="E21" s="42">
        <v>148.58399999999997</v>
      </c>
      <c r="F21" s="42">
        <v>194.16</v>
      </c>
      <c r="G21" s="42">
        <v>124.404</v>
      </c>
      <c r="H21" s="43">
        <f t="shared" si="7"/>
        <v>155.71599999999998</v>
      </c>
      <c r="I21" s="43">
        <f t="shared" si="8"/>
        <v>35.420671252814991</v>
      </c>
      <c r="J21" s="43">
        <f t="shared" si="9"/>
        <v>22.746969645261242</v>
      </c>
      <c r="K21" s="44">
        <f t="shared" si="10"/>
        <v>119122.73999999999</v>
      </c>
      <c r="L21" s="44">
        <f t="shared" si="11"/>
        <v>155.71599999999998</v>
      </c>
      <c r="M21" s="44">
        <f t="shared" si="5"/>
        <v>155.72</v>
      </c>
      <c r="N21" s="45">
        <f t="shared" si="12"/>
        <v>119125.8</v>
      </c>
      <c r="P21" s="6"/>
      <c r="W21" s="7"/>
    </row>
    <row r="22" spans="1:23" ht="13.5" customHeight="1" x14ac:dyDescent="0.3">
      <c r="A22" s="21">
        <v>13</v>
      </c>
      <c r="B22" s="28" t="s">
        <v>35</v>
      </c>
      <c r="C22" s="48" t="s">
        <v>97</v>
      </c>
      <c r="D22" s="25">
        <v>919</v>
      </c>
      <c r="E22" s="42">
        <v>148.58399999999997</v>
      </c>
      <c r="F22" s="42">
        <v>194.16</v>
      </c>
      <c r="G22" s="42">
        <v>124.404</v>
      </c>
      <c r="H22" s="43">
        <f t="shared" si="7"/>
        <v>155.71599999999998</v>
      </c>
      <c r="I22" s="43">
        <f t="shared" si="8"/>
        <v>35.420671252814991</v>
      </c>
      <c r="J22" s="43">
        <f t="shared" si="9"/>
        <v>22.746969645261242</v>
      </c>
      <c r="K22" s="44">
        <f t="shared" si="10"/>
        <v>143103.00399999999</v>
      </c>
      <c r="L22" s="44">
        <f t="shared" si="11"/>
        <v>155.71599999999998</v>
      </c>
      <c r="M22" s="44">
        <f t="shared" si="5"/>
        <v>155.72</v>
      </c>
      <c r="N22" s="45">
        <f t="shared" si="12"/>
        <v>143106.68</v>
      </c>
      <c r="P22" s="6"/>
      <c r="W22" s="7"/>
    </row>
    <row r="23" spans="1:23" ht="13.5" customHeight="1" x14ac:dyDescent="0.3">
      <c r="A23" s="21">
        <v>14</v>
      </c>
      <c r="B23" s="28" t="s">
        <v>36</v>
      </c>
      <c r="C23" s="48" t="s">
        <v>97</v>
      </c>
      <c r="D23" s="25">
        <v>273</v>
      </c>
      <c r="E23" s="42">
        <v>148.58399999999997</v>
      </c>
      <c r="F23" s="42">
        <v>194.16</v>
      </c>
      <c r="G23" s="42">
        <v>124.404</v>
      </c>
      <c r="H23" s="43">
        <f t="shared" si="7"/>
        <v>155.71599999999998</v>
      </c>
      <c r="I23" s="43">
        <f t="shared" si="8"/>
        <v>35.420671252814991</v>
      </c>
      <c r="J23" s="43">
        <f t="shared" si="9"/>
        <v>22.746969645261242</v>
      </c>
      <c r="K23" s="44">
        <f t="shared" si="10"/>
        <v>42510.467999999993</v>
      </c>
      <c r="L23" s="44">
        <f t="shared" si="11"/>
        <v>155.71599999999998</v>
      </c>
      <c r="M23" s="44">
        <f t="shared" si="5"/>
        <v>155.72</v>
      </c>
      <c r="N23" s="45">
        <f t="shared" si="12"/>
        <v>42511.56</v>
      </c>
      <c r="P23" s="6"/>
      <c r="W23" s="7"/>
    </row>
    <row r="24" spans="1:23" ht="13.5" customHeight="1" x14ac:dyDescent="0.3">
      <c r="A24" s="21">
        <v>15</v>
      </c>
      <c r="B24" s="28" t="s">
        <v>37</v>
      </c>
      <c r="C24" s="48" t="s">
        <v>97</v>
      </c>
      <c r="D24" s="25">
        <v>199</v>
      </c>
      <c r="E24" s="42">
        <v>148.58399999999997</v>
      </c>
      <c r="F24" s="42">
        <v>194.16</v>
      </c>
      <c r="G24" s="42">
        <v>124.404</v>
      </c>
      <c r="H24" s="43">
        <f t="shared" si="7"/>
        <v>155.71599999999998</v>
      </c>
      <c r="I24" s="43">
        <f t="shared" si="8"/>
        <v>35.420671252814991</v>
      </c>
      <c r="J24" s="43">
        <f t="shared" si="9"/>
        <v>22.746969645261242</v>
      </c>
      <c r="K24" s="44">
        <f t="shared" si="10"/>
        <v>30987.483999999997</v>
      </c>
      <c r="L24" s="44">
        <f t="shared" si="11"/>
        <v>155.71599999999998</v>
      </c>
      <c r="M24" s="44">
        <f t="shared" si="5"/>
        <v>155.72</v>
      </c>
      <c r="N24" s="45">
        <f t="shared" si="12"/>
        <v>30988.28</v>
      </c>
      <c r="P24" s="6"/>
      <c r="W24" s="7"/>
    </row>
    <row r="25" spans="1:23" ht="13.5" customHeight="1" x14ac:dyDescent="0.3">
      <c r="A25" s="21">
        <v>16</v>
      </c>
      <c r="B25" s="29" t="s">
        <v>38</v>
      </c>
      <c r="C25" s="48" t="s">
        <v>97</v>
      </c>
      <c r="D25" s="30">
        <v>29</v>
      </c>
      <c r="E25" s="42">
        <v>759.84</v>
      </c>
      <c r="F25" s="42">
        <v>882.24</v>
      </c>
      <c r="G25" s="42">
        <v>680.4</v>
      </c>
      <c r="H25" s="43">
        <f t="shared" si="7"/>
        <v>774.16</v>
      </c>
      <c r="I25" s="43">
        <f t="shared" si="8"/>
        <v>101.6791188002731</v>
      </c>
      <c r="J25" s="43">
        <f t="shared" si="9"/>
        <v>13.134121990321523</v>
      </c>
      <c r="K25" s="44">
        <f t="shared" si="10"/>
        <v>22450.639999999999</v>
      </c>
      <c r="L25" s="44">
        <f t="shared" si="11"/>
        <v>774.16</v>
      </c>
      <c r="M25" s="44">
        <f t="shared" si="5"/>
        <v>774.16</v>
      </c>
      <c r="N25" s="45">
        <f t="shared" si="12"/>
        <v>22450.639999999999</v>
      </c>
      <c r="P25" s="6"/>
      <c r="W25" s="7"/>
    </row>
    <row r="26" spans="1:23" ht="13.5" customHeight="1" x14ac:dyDescent="0.3">
      <c r="A26" s="21">
        <v>17</v>
      </c>
      <c r="B26" s="31" t="s">
        <v>39</v>
      </c>
      <c r="C26" s="48" t="s">
        <v>97</v>
      </c>
      <c r="D26" s="25">
        <v>1</v>
      </c>
      <c r="E26" s="42">
        <v>3311.1600000000003</v>
      </c>
      <c r="F26" s="42">
        <v>3077.0399999999995</v>
      </c>
      <c r="G26" s="42">
        <v>3856.7999999999997</v>
      </c>
      <c r="H26" s="43">
        <f t="shared" si="7"/>
        <v>3415</v>
      </c>
      <c r="I26" s="43">
        <f t="shared" si="8"/>
        <v>400.1168249399168</v>
      </c>
      <c r="J26" s="43">
        <f t="shared" si="9"/>
        <v>11.716451681988779</v>
      </c>
      <c r="K26" s="44">
        <f t="shared" si="10"/>
        <v>3415</v>
      </c>
      <c r="L26" s="44">
        <f t="shared" si="11"/>
        <v>3415</v>
      </c>
      <c r="M26" s="44">
        <f t="shared" si="5"/>
        <v>3415</v>
      </c>
      <c r="N26" s="45">
        <f t="shared" si="12"/>
        <v>3415</v>
      </c>
      <c r="P26" s="6"/>
      <c r="W26" s="7"/>
    </row>
    <row r="27" spans="1:23" ht="13.5" customHeight="1" x14ac:dyDescent="0.3">
      <c r="A27" s="21">
        <v>18</v>
      </c>
      <c r="B27" s="24" t="s">
        <v>40</v>
      </c>
      <c r="C27" s="48" t="s">
        <v>97</v>
      </c>
      <c r="D27" s="32">
        <v>829</v>
      </c>
      <c r="E27" s="42">
        <v>311.39999999999998</v>
      </c>
      <c r="F27" s="42">
        <v>307.44</v>
      </c>
      <c r="G27" s="42">
        <v>307.2</v>
      </c>
      <c r="H27" s="43">
        <f t="shared" si="7"/>
        <v>308.68</v>
      </c>
      <c r="I27" s="43">
        <f t="shared" si="8"/>
        <v>2.3586436780488818</v>
      </c>
      <c r="J27" s="43">
        <f t="shared" si="9"/>
        <v>0.76410641377766031</v>
      </c>
      <c r="K27" s="44">
        <f t="shared" si="10"/>
        <v>255895.72</v>
      </c>
      <c r="L27" s="44">
        <f t="shared" si="11"/>
        <v>308.68</v>
      </c>
      <c r="M27" s="44">
        <f t="shared" si="5"/>
        <v>308.68</v>
      </c>
      <c r="N27" s="45">
        <f t="shared" si="12"/>
        <v>255895.72</v>
      </c>
      <c r="P27" s="6"/>
      <c r="W27" s="7"/>
    </row>
    <row r="28" spans="1:23" ht="13.5" customHeight="1" x14ac:dyDescent="0.3">
      <c r="A28" s="21">
        <v>19</v>
      </c>
      <c r="B28" s="24" t="s">
        <v>41</v>
      </c>
      <c r="C28" s="48" t="s">
        <v>97</v>
      </c>
      <c r="D28" s="25">
        <v>228</v>
      </c>
      <c r="E28" s="42">
        <v>345.96</v>
      </c>
      <c r="F28" s="42">
        <v>345.84</v>
      </c>
      <c r="G28" s="42">
        <v>369.59999999999997</v>
      </c>
      <c r="H28" s="43">
        <f t="shared" si="7"/>
        <v>353.79999999999995</v>
      </c>
      <c r="I28" s="43">
        <f t="shared" si="8"/>
        <v>13.683332927324388</v>
      </c>
      <c r="J28" s="43">
        <f t="shared" si="9"/>
        <v>3.8675333316349323</v>
      </c>
      <c r="K28" s="44">
        <f t="shared" si="10"/>
        <v>80666.399999999994</v>
      </c>
      <c r="L28" s="44">
        <f t="shared" si="11"/>
        <v>353.79999999999995</v>
      </c>
      <c r="M28" s="44">
        <f t="shared" si="5"/>
        <v>353.8</v>
      </c>
      <c r="N28" s="45">
        <f t="shared" si="12"/>
        <v>80666.399999999994</v>
      </c>
      <c r="P28" s="6"/>
      <c r="W28" s="7"/>
    </row>
    <row r="29" spans="1:23" ht="13.5" customHeight="1" x14ac:dyDescent="0.3">
      <c r="A29" s="21">
        <v>20</v>
      </c>
      <c r="B29" s="29" t="s">
        <v>42</v>
      </c>
      <c r="C29" s="48" t="s">
        <v>97</v>
      </c>
      <c r="D29" s="25">
        <v>77</v>
      </c>
      <c r="E29" s="42">
        <v>1149</v>
      </c>
      <c r="F29" s="42">
        <v>1048.08</v>
      </c>
      <c r="G29" s="42">
        <v>1155.5999999999999</v>
      </c>
      <c r="H29" s="43">
        <f t="shared" si="7"/>
        <v>1117.56</v>
      </c>
      <c r="I29" s="43">
        <f t="shared" si="8"/>
        <v>60.261868540562212</v>
      </c>
      <c r="J29" s="43">
        <f t="shared" si="9"/>
        <v>5.3922714252981692</v>
      </c>
      <c r="K29" s="44">
        <f t="shared" si="10"/>
        <v>86052.12</v>
      </c>
      <c r="L29" s="44">
        <f t="shared" si="11"/>
        <v>1117.56</v>
      </c>
      <c r="M29" s="44">
        <f t="shared" si="5"/>
        <v>1117.56</v>
      </c>
      <c r="N29" s="45">
        <f t="shared" si="12"/>
        <v>86052.12</v>
      </c>
      <c r="P29" s="6"/>
      <c r="W29" s="7"/>
    </row>
    <row r="30" spans="1:23" ht="13.5" customHeight="1" x14ac:dyDescent="0.3">
      <c r="A30" s="21">
        <v>21</v>
      </c>
      <c r="B30" s="29" t="s">
        <v>43</v>
      </c>
      <c r="C30" s="48" t="s">
        <v>97</v>
      </c>
      <c r="D30" s="30">
        <v>77</v>
      </c>
      <c r="E30" s="42">
        <v>1034.04</v>
      </c>
      <c r="F30" s="42">
        <v>1108.08</v>
      </c>
      <c r="G30" s="42">
        <v>1068</v>
      </c>
      <c r="H30" s="43">
        <f t="shared" si="7"/>
        <v>1070.04</v>
      </c>
      <c r="I30" s="43">
        <f t="shared" si="8"/>
        <v>37.062131617056224</v>
      </c>
      <c r="J30" s="43">
        <f t="shared" si="9"/>
        <v>3.4636211372524603</v>
      </c>
      <c r="K30" s="44">
        <f t="shared" si="10"/>
        <v>82393.08</v>
      </c>
      <c r="L30" s="44">
        <f t="shared" si="11"/>
        <v>1070.04</v>
      </c>
      <c r="M30" s="44">
        <f t="shared" si="5"/>
        <v>1070.04</v>
      </c>
      <c r="N30" s="45">
        <f t="shared" si="12"/>
        <v>82393.08</v>
      </c>
      <c r="P30" s="6"/>
      <c r="W30" s="7"/>
    </row>
    <row r="31" spans="1:23" ht="13.5" customHeight="1" x14ac:dyDescent="0.3">
      <c r="A31" s="21">
        <v>22</v>
      </c>
      <c r="B31" s="33" t="s">
        <v>44</v>
      </c>
      <c r="C31" s="48" t="s">
        <v>97</v>
      </c>
      <c r="D31" s="25">
        <v>33</v>
      </c>
      <c r="E31" s="42">
        <v>1395.48</v>
      </c>
      <c r="F31" s="42">
        <v>1228.08</v>
      </c>
      <c r="G31" s="42">
        <v>1622.3999999999999</v>
      </c>
      <c r="H31" s="43">
        <f t="shared" si="7"/>
        <v>1415.32</v>
      </c>
      <c r="I31" s="43">
        <f t="shared" si="8"/>
        <v>197.90726313099162</v>
      </c>
      <c r="J31" s="43">
        <f t="shared" si="9"/>
        <v>13.983216737627648</v>
      </c>
      <c r="K31" s="44">
        <f t="shared" si="10"/>
        <v>46705.56</v>
      </c>
      <c r="L31" s="44">
        <f t="shared" si="11"/>
        <v>1415.32</v>
      </c>
      <c r="M31" s="44">
        <f t="shared" si="5"/>
        <v>1415.32</v>
      </c>
      <c r="N31" s="45">
        <f t="shared" si="12"/>
        <v>46705.56</v>
      </c>
      <c r="P31" s="6"/>
      <c r="W31" s="7"/>
    </row>
    <row r="32" spans="1:23" ht="13.5" customHeight="1" x14ac:dyDescent="0.3">
      <c r="A32" s="21">
        <v>23</v>
      </c>
      <c r="B32" s="27" t="s">
        <v>45</v>
      </c>
      <c r="C32" s="48" t="s">
        <v>97</v>
      </c>
      <c r="D32" s="25">
        <v>52</v>
      </c>
      <c r="E32" s="42">
        <v>1979.0639999999999</v>
      </c>
      <c r="F32" s="42">
        <v>1919.4599999999998</v>
      </c>
      <c r="G32" s="42">
        <v>1954.8</v>
      </c>
      <c r="H32" s="43">
        <f t="shared" si="7"/>
        <v>1951.1079999999999</v>
      </c>
      <c r="I32" s="43">
        <f t="shared" si="8"/>
        <v>29.973027074354729</v>
      </c>
      <c r="J32" s="43">
        <f t="shared" si="9"/>
        <v>1.5362054317011016</v>
      </c>
      <c r="K32" s="44">
        <f t="shared" si="10"/>
        <v>101457.61599999999</v>
      </c>
      <c r="L32" s="44">
        <f t="shared" si="11"/>
        <v>1951.1079999999999</v>
      </c>
      <c r="M32" s="44">
        <f t="shared" si="5"/>
        <v>1951.11</v>
      </c>
      <c r="N32" s="45">
        <f t="shared" si="12"/>
        <v>101457.72</v>
      </c>
      <c r="P32" s="6"/>
      <c r="W32" s="7"/>
    </row>
    <row r="33" spans="1:23" ht="13.5" customHeight="1" x14ac:dyDescent="0.3">
      <c r="A33" s="21">
        <v>24</v>
      </c>
      <c r="B33" s="28" t="s">
        <v>46</v>
      </c>
      <c r="C33" s="48" t="s">
        <v>97</v>
      </c>
      <c r="D33" s="25">
        <v>544</v>
      </c>
      <c r="E33" s="42">
        <v>148.58399999999997</v>
      </c>
      <c r="F33" s="42">
        <v>194.16</v>
      </c>
      <c r="G33" s="42">
        <v>124.404</v>
      </c>
      <c r="H33" s="43">
        <f t="shared" si="7"/>
        <v>155.71599999999998</v>
      </c>
      <c r="I33" s="43">
        <f t="shared" si="8"/>
        <v>35.420671252814991</v>
      </c>
      <c r="J33" s="43">
        <f t="shared" si="9"/>
        <v>22.746969645261242</v>
      </c>
      <c r="K33" s="44">
        <f t="shared" si="10"/>
        <v>84709.503999999986</v>
      </c>
      <c r="L33" s="44">
        <f t="shared" si="11"/>
        <v>155.71599999999998</v>
      </c>
      <c r="M33" s="44">
        <f t="shared" si="5"/>
        <v>155.72</v>
      </c>
      <c r="N33" s="45">
        <f t="shared" si="12"/>
        <v>84711.679999999993</v>
      </c>
      <c r="P33" s="6"/>
      <c r="W33" s="7"/>
    </row>
    <row r="34" spans="1:23" ht="13.5" customHeight="1" x14ac:dyDescent="0.3">
      <c r="A34" s="21">
        <v>25</v>
      </c>
      <c r="B34" s="28" t="s">
        <v>47</v>
      </c>
      <c r="C34" s="48" t="s">
        <v>97</v>
      </c>
      <c r="D34" s="25">
        <v>212</v>
      </c>
      <c r="E34" s="42">
        <v>148.58399999999997</v>
      </c>
      <c r="F34" s="42">
        <v>194.16</v>
      </c>
      <c r="G34" s="42">
        <v>124.404</v>
      </c>
      <c r="H34" s="43">
        <f t="shared" si="7"/>
        <v>155.71599999999998</v>
      </c>
      <c r="I34" s="43">
        <f t="shared" si="8"/>
        <v>35.420671252814991</v>
      </c>
      <c r="J34" s="43">
        <f t="shared" si="9"/>
        <v>22.746969645261242</v>
      </c>
      <c r="K34" s="44">
        <f t="shared" si="10"/>
        <v>33011.791999999994</v>
      </c>
      <c r="L34" s="44">
        <f t="shared" si="11"/>
        <v>155.71599999999998</v>
      </c>
      <c r="M34" s="44">
        <f t="shared" si="5"/>
        <v>155.72</v>
      </c>
      <c r="N34" s="45">
        <f t="shared" si="12"/>
        <v>33012.639999999999</v>
      </c>
      <c r="P34" s="6"/>
      <c r="W34" s="7"/>
    </row>
    <row r="35" spans="1:23" ht="13.5" customHeight="1" x14ac:dyDescent="0.3">
      <c r="A35" s="21">
        <v>26</v>
      </c>
      <c r="B35" s="28" t="s">
        <v>48</v>
      </c>
      <c r="C35" s="48" t="s">
        <v>97</v>
      </c>
      <c r="D35" s="25">
        <v>6</v>
      </c>
      <c r="E35" s="42">
        <v>461.4</v>
      </c>
      <c r="F35" s="42">
        <v>421.56</v>
      </c>
      <c r="G35" s="42">
        <v>484.79999999999995</v>
      </c>
      <c r="H35" s="43">
        <f t="shared" si="7"/>
        <v>455.92</v>
      </c>
      <c r="I35" s="43">
        <f t="shared" si="8"/>
        <v>31.974164570790563</v>
      </c>
      <c r="J35" s="43">
        <f t="shared" si="9"/>
        <v>7.0131085652725398</v>
      </c>
      <c r="K35" s="44">
        <f t="shared" si="10"/>
        <v>2735.52</v>
      </c>
      <c r="L35" s="44">
        <f t="shared" si="11"/>
        <v>455.92</v>
      </c>
      <c r="M35" s="44">
        <f t="shared" si="5"/>
        <v>455.92</v>
      </c>
      <c r="N35" s="45">
        <f t="shared" si="12"/>
        <v>2735.52</v>
      </c>
      <c r="P35" s="6"/>
      <c r="W35" s="7"/>
    </row>
    <row r="36" spans="1:23" ht="13.5" customHeight="1" x14ac:dyDescent="0.3">
      <c r="A36" s="21">
        <v>27</v>
      </c>
      <c r="B36" s="24" t="s">
        <v>49</v>
      </c>
      <c r="C36" s="48" t="s">
        <v>97</v>
      </c>
      <c r="D36" s="25">
        <v>354</v>
      </c>
      <c r="E36" s="42">
        <v>127.91999999999999</v>
      </c>
      <c r="F36" s="42">
        <v>135.35999999999999</v>
      </c>
      <c r="G36" s="42">
        <v>139.19999999999999</v>
      </c>
      <c r="H36" s="43">
        <f t="shared" si="7"/>
        <v>134.16</v>
      </c>
      <c r="I36" s="43">
        <f t="shared" si="8"/>
        <v>5.7349455097672903</v>
      </c>
      <c r="J36" s="43">
        <f t="shared" si="9"/>
        <v>4.2747059554019762</v>
      </c>
      <c r="K36" s="44">
        <f t="shared" si="10"/>
        <v>47492.639999999999</v>
      </c>
      <c r="L36" s="44">
        <f t="shared" si="11"/>
        <v>134.16</v>
      </c>
      <c r="M36" s="44">
        <f t="shared" si="5"/>
        <v>134.16</v>
      </c>
      <c r="N36" s="45">
        <f t="shared" si="12"/>
        <v>47492.639999999999</v>
      </c>
      <c r="P36" s="6"/>
      <c r="W36" s="7"/>
    </row>
    <row r="37" spans="1:23" ht="13.5" customHeight="1" x14ac:dyDescent="0.3">
      <c r="A37" s="21">
        <v>28</v>
      </c>
      <c r="B37" s="24" t="s">
        <v>50</v>
      </c>
      <c r="C37" s="48" t="s">
        <v>97</v>
      </c>
      <c r="D37" s="25">
        <v>43</v>
      </c>
      <c r="E37" s="42">
        <v>1124.28</v>
      </c>
      <c r="F37" s="42">
        <v>1009.3199999999999</v>
      </c>
      <c r="G37" s="42">
        <v>1308</v>
      </c>
      <c r="H37" s="43">
        <f t="shared" si="7"/>
        <v>1147.2</v>
      </c>
      <c r="I37" s="43">
        <f t="shared" si="8"/>
        <v>150.65334513378781</v>
      </c>
      <c r="J37" s="43">
        <f t="shared" si="9"/>
        <v>13.132265091857375</v>
      </c>
      <c r="K37" s="44">
        <f t="shared" si="10"/>
        <v>49329.599999999999</v>
      </c>
      <c r="L37" s="44">
        <f t="shared" si="11"/>
        <v>1147.2</v>
      </c>
      <c r="M37" s="44">
        <f t="shared" si="5"/>
        <v>1147.2</v>
      </c>
      <c r="N37" s="45">
        <f t="shared" si="12"/>
        <v>49329.599999999999</v>
      </c>
      <c r="P37" s="6"/>
      <c r="W37" s="7"/>
    </row>
    <row r="38" spans="1:23" ht="13.5" customHeight="1" x14ac:dyDescent="0.3">
      <c r="A38" s="21">
        <v>29</v>
      </c>
      <c r="B38" s="24" t="s">
        <v>51</v>
      </c>
      <c r="C38" s="48" t="s">
        <v>97</v>
      </c>
      <c r="D38" s="25">
        <v>49</v>
      </c>
      <c r="E38" s="42">
        <v>1247.8800000000001</v>
      </c>
      <c r="F38" s="42">
        <v>1016.4</v>
      </c>
      <c r="G38" s="42">
        <v>1452</v>
      </c>
      <c r="H38" s="43">
        <f t="shared" si="7"/>
        <v>1238.76</v>
      </c>
      <c r="I38" s="43">
        <f t="shared" si="8"/>
        <v>217.94315956230372</v>
      </c>
      <c r="J38" s="43">
        <f t="shared" si="9"/>
        <v>17.593654909934429</v>
      </c>
      <c r="K38" s="44">
        <f t="shared" si="10"/>
        <v>60699.24</v>
      </c>
      <c r="L38" s="44">
        <f t="shared" si="11"/>
        <v>1238.76</v>
      </c>
      <c r="M38" s="44">
        <f t="shared" si="5"/>
        <v>1238.76</v>
      </c>
      <c r="N38" s="45">
        <f t="shared" si="12"/>
        <v>60699.24</v>
      </c>
      <c r="P38" s="6"/>
      <c r="W38" s="7"/>
    </row>
    <row r="39" spans="1:23" ht="13.5" customHeight="1" x14ac:dyDescent="0.3">
      <c r="A39" s="21">
        <v>30</v>
      </c>
      <c r="B39" s="24" t="s">
        <v>52</v>
      </c>
      <c r="C39" s="48" t="s">
        <v>97</v>
      </c>
      <c r="D39" s="32">
        <v>175</v>
      </c>
      <c r="E39" s="42">
        <v>259.44</v>
      </c>
      <c r="F39" s="42">
        <v>234</v>
      </c>
      <c r="G39" s="42">
        <v>267.59999999999997</v>
      </c>
      <c r="H39" s="43">
        <f t="shared" si="7"/>
        <v>253.67999999999998</v>
      </c>
      <c r="I39" s="43">
        <f t="shared" si="8"/>
        <v>17.52493081298752</v>
      </c>
      <c r="J39" s="43">
        <f t="shared" si="9"/>
        <v>6.9082824081470831</v>
      </c>
      <c r="K39" s="44">
        <f t="shared" si="10"/>
        <v>44393.999999999993</v>
      </c>
      <c r="L39" s="44">
        <f t="shared" si="11"/>
        <v>253.67999999999995</v>
      </c>
      <c r="M39" s="44">
        <f t="shared" si="5"/>
        <v>253.68</v>
      </c>
      <c r="N39" s="45">
        <f t="shared" si="12"/>
        <v>44394</v>
      </c>
      <c r="P39" s="6"/>
      <c r="W39" s="7"/>
    </row>
    <row r="40" spans="1:23" ht="13.5" customHeight="1" x14ac:dyDescent="0.3">
      <c r="A40" s="21">
        <v>31</v>
      </c>
      <c r="B40" s="29" t="s">
        <v>53</v>
      </c>
      <c r="C40" s="48" t="s">
        <v>97</v>
      </c>
      <c r="D40" s="32">
        <v>121</v>
      </c>
      <c r="E40" s="42">
        <v>1952.1599999999999</v>
      </c>
      <c r="F40" s="42">
        <v>2005.1999999999998</v>
      </c>
      <c r="G40" s="42">
        <v>2042.3999999999999</v>
      </c>
      <c r="H40" s="43">
        <f t="shared" si="7"/>
        <v>1999.9199999999998</v>
      </c>
      <c r="I40" s="43">
        <f t="shared" si="8"/>
        <v>45.351110239993027</v>
      </c>
      <c r="J40" s="43">
        <f t="shared" si="9"/>
        <v>2.2676462178483652</v>
      </c>
      <c r="K40" s="44">
        <f t="shared" si="10"/>
        <v>241990.31999999998</v>
      </c>
      <c r="L40" s="44">
        <f t="shared" si="11"/>
        <v>1999.9199999999998</v>
      </c>
      <c r="M40" s="44">
        <f t="shared" si="5"/>
        <v>1999.92</v>
      </c>
      <c r="N40" s="45">
        <f t="shared" si="12"/>
        <v>241990.32</v>
      </c>
      <c r="P40" s="6"/>
      <c r="W40" s="7"/>
    </row>
    <row r="41" spans="1:23" ht="13.5" customHeight="1" x14ac:dyDescent="0.3">
      <c r="A41" s="21">
        <v>32</v>
      </c>
      <c r="B41" s="29" t="s">
        <v>54</v>
      </c>
      <c r="C41" s="48" t="s">
        <v>97</v>
      </c>
      <c r="D41" s="32">
        <v>15</v>
      </c>
      <c r="E41" s="42">
        <v>673.32</v>
      </c>
      <c r="F41" s="42">
        <v>643.76400000000001</v>
      </c>
      <c r="G41" s="42">
        <v>658.8</v>
      </c>
      <c r="H41" s="43">
        <f t="shared" si="7"/>
        <v>658.62800000000004</v>
      </c>
      <c r="I41" s="43">
        <f t="shared" si="8"/>
        <v>14.778750691448874</v>
      </c>
      <c r="J41" s="43">
        <f t="shared" si="9"/>
        <v>2.2438691782688971</v>
      </c>
      <c r="K41" s="44">
        <f t="shared" si="10"/>
        <v>9879.42</v>
      </c>
      <c r="L41" s="44">
        <f t="shared" si="11"/>
        <v>658.62800000000004</v>
      </c>
      <c r="M41" s="44">
        <f t="shared" si="5"/>
        <v>658.63</v>
      </c>
      <c r="N41" s="45">
        <f t="shared" si="12"/>
        <v>9879.4500000000007</v>
      </c>
      <c r="P41" s="6"/>
      <c r="W41" s="7"/>
    </row>
    <row r="42" spans="1:23" ht="13.5" customHeight="1" x14ac:dyDescent="0.3">
      <c r="A42" s="21">
        <v>33</v>
      </c>
      <c r="B42" s="29" t="s">
        <v>55</v>
      </c>
      <c r="C42" s="48" t="s">
        <v>97</v>
      </c>
      <c r="D42" s="32">
        <v>4</v>
      </c>
      <c r="E42" s="42">
        <v>1019.28</v>
      </c>
      <c r="F42" s="42">
        <v>1100.8799999999999</v>
      </c>
      <c r="G42" s="42">
        <v>1189.2</v>
      </c>
      <c r="H42" s="43">
        <f t="shared" si="7"/>
        <v>1103.1199999999999</v>
      </c>
      <c r="I42" s="43">
        <f t="shared" si="8"/>
        <v>84.982144006844209</v>
      </c>
      <c r="J42" s="43">
        <f t="shared" si="9"/>
        <v>7.7037986807277736</v>
      </c>
      <c r="K42" s="44">
        <f t="shared" si="10"/>
        <v>4412.4799999999996</v>
      </c>
      <c r="L42" s="44">
        <f t="shared" si="11"/>
        <v>1103.1199999999999</v>
      </c>
      <c r="M42" s="44">
        <f t="shared" si="5"/>
        <v>1103.1199999999999</v>
      </c>
      <c r="N42" s="45">
        <f t="shared" si="12"/>
        <v>4412.4799999999996</v>
      </c>
      <c r="P42" s="6"/>
      <c r="W42" s="7"/>
    </row>
    <row r="43" spans="1:23" ht="13.5" customHeight="1" x14ac:dyDescent="0.3">
      <c r="A43" s="21">
        <v>34</v>
      </c>
      <c r="B43" s="29" t="s">
        <v>56</v>
      </c>
      <c r="C43" s="48" t="s">
        <v>97</v>
      </c>
      <c r="D43" s="32">
        <v>1</v>
      </c>
      <c r="E43" s="42">
        <v>297.15600000000001</v>
      </c>
      <c r="F43" s="42">
        <v>284.964</v>
      </c>
      <c r="G43" s="42">
        <v>311.02999999999997</v>
      </c>
      <c r="H43" s="43">
        <f t="shared" si="7"/>
        <v>297.71666666666664</v>
      </c>
      <c r="I43" s="43">
        <f t="shared" si="8"/>
        <v>13.042041609093761</v>
      </c>
      <c r="J43" s="43">
        <f t="shared" si="9"/>
        <v>4.3806891146259064</v>
      </c>
      <c r="K43" s="44">
        <f t="shared" si="10"/>
        <v>297.71666666666664</v>
      </c>
      <c r="L43" s="44">
        <f t="shared" si="11"/>
        <v>297.71666666666664</v>
      </c>
      <c r="M43" s="44">
        <f t="shared" si="5"/>
        <v>297.72000000000003</v>
      </c>
      <c r="N43" s="45">
        <f t="shared" si="12"/>
        <v>297.72000000000003</v>
      </c>
      <c r="P43" s="6"/>
      <c r="W43" s="7"/>
    </row>
    <row r="44" spans="1:23" ht="13.5" customHeight="1" x14ac:dyDescent="0.3">
      <c r="A44" s="21">
        <v>35</v>
      </c>
      <c r="B44" s="34" t="s">
        <v>57</v>
      </c>
      <c r="C44" s="48" t="s">
        <v>97</v>
      </c>
      <c r="D44" s="25">
        <v>1</v>
      </c>
      <c r="E44" s="42">
        <v>2080.0920000000001</v>
      </c>
      <c r="F44" s="42">
        <v>1840.0920000000001</v>
      </c>
      <c r="G44" s="42">
        <v>2177.16</v>
      </c>
      <c r="H44" s="43">
        <f t="shared" si="7"/>
        <v>2032.4480000000001</v>
      </c>
      <c r="I44" s="43">
        <f t="shared" si="8"/>
        <v>173.51130282491675</v>
      </c>
      <c r="J44" s="43">
        <f t="shared" si="9"/>
        <v>8.5370598817247352</v>
      </c>
      <c r="K44" s="44">
        <f t="shared" si="10"/>
        <v>2032.4480000000001</v>
      </c>
      <c r="L44" s="44">
        <f t="shared" si="11"/>
        <v>2032.4480000000001</v>
      </c>
      <c r="M44" s="44">
        <f t="shared" si="5"/>
        <v>2032.45</v>
      </c>
      <c r="N44" s="45">
        <f t="shared" si="12"/>
        <v>2032.45</v>
      </c>
      <c r="P44" s="6"/>
      <c r="W44" s="7"/>
    </row>
    <row r="45" spans="1:23" ht="13.5" customHeight="1" x14ac:dyDescent="0.3">
      <c r="A45" s="21">
        <v>36</v>
      </c>
      <c r="B45" s="34" t="s">
        <v>58</v>
      </c>
      <c r="C45" s="48" t="s">
        <v>97</v>
      </c>
      <c r="D45" s="35">
        <v>1</v>
      </c>
      <c r="E45" s="42">
        <v>2749.08</v>
      </c>
      <c r="F45" s="42">
        <v>2509.1999999999998</v>
      </c>
      <c r="G45" s="42">
        <v>3202.7999999999997</v>
      </c>
      <c r="H45" s="43">
        <f t="shared" si="7"/>
        <v>2820.36</v>
      </c>
      <c r="I45" s="43">
        <f t="shared" si="8"/>
        <v>352.25114449778494</v>
      </c>
      <c r="J45" s="43">
        <f t="shared" si="9"/>
        <v>12.489580922215069</v>
      </c>
      <c r="K45" s="44">
        <f t="shared" si="10"/>
        <v>2820.36</v>
      </c>
      <c r="L45" s="44">
        <f t="shared" si="11"/>
        <v>2820.36</v>
      </c>
      <c r="M45" s="44">
        <f t="shared" si="5"/>
        <v>2820.36</v>
      </c>
      <c r="N45" s="45">
        <f t="shared" si="12"/>
        <v>2820.36</v>
      </c>
      <c r="P45" s="6"/>
      <c r="W45" s="7"/>
    </row>
    <row r="46" spans="1:23" ht="13.5" customHeight="1" x14ac:dyDescent="0.3">
      <c r="A46" s="21">
        <v>37</v>
      </c>
      <c r="B46" s="34" t="s">
        <v>59</v>
      </c>
      <c r="C46" s="48" t="s">
        <v>97</v>
      </c>
      <c r="D46" s="35">
        <v>1</v>
      </c>
      <c r="E46" s="42">
        <v>14975.759999999998</v>
      </c>
      <c r="F46" s="42">
        <v>16285.559999999998</v>
      </c>
      <c r="G46" s="42">
        <v>12060</v>
      </c>
      <c r="H46" s="43">
        <f t="shared" si="7"/>
        <v>14440.439999999997</v>
      </c>
      <c r="I46" s="43">
        <f t="shared" si="8"/>
        <v>2163.0452966130915</v>
      </c>
      <c r="J46" s="43">
        <f t="shared" si="9"/>
        <v>14.979081638877293</v>
      </c>
      <c r="K46" s="44">
        <f t="shared" si="10"/>
        <v>14440.439999999997</v>
      </c>
      <c r="L46" s="44">
        <f t="shared" si="11"/>
        <v>14440.439999999997</v>
      </c>
      <c r="M46" s="44">
        <f t="shared" si="5"/>
        <v>14440.44</v>
      </c>
      <c r="N46" s="45">
        <f t="shared" si="12"/>
        <v>14440.44</v>
      </c>
      <c r="P46" s="6"/>
      <c r="W46" s="7"/>
    </row>
    <row r="47" spans="1:23" ht="13.5" customHeight="1" x14ac:dyDescent="0.3">
      <c r="A47" s="21">
        <v>38</v>
      </c>
      <c r="B47" s="34" t="s">
        <v>60</v>
      </c>
      <c r="C47" s="48" t="s">
        <v>97</v>
      </c>
      <c r="D47" s="35">
        <v>1</v>
      </c>
      <c r="E47" s="42">
        <v>1782.9359999999999</v>
      </c>
      <c r="F47" s="42">
        <v>1640.3999999999999</v>
      </c>
      <c r="G47" s="42">
        <v>1866.13</v>
      </c>
      <c r="H47" s="43">
        <f t="shared" si="7"/>
        <v>1763.1553333333334</v>
      </c>
      <c r="I47" s="43">
        <f t="shared" si="8"/>
        <v>114.1576292033667</v>
      </c>
      <c r="J47" s="43">
        <f t="shared" si="9"/>
        <v>6.4746212114814625</v>
      </c>
      <c r="K47" s="44">
        <f t="shared" si="10"/>
        <v>1763.1553333333334</v>
      </c>
      <c r="L47" s="44">
        <f t="shared" si="11"/>
        <v>1763.1553333333334</v>
      </c>
      <c r="M47" s="44">
        <f t="shared" si="5"/>
        <v>1763.16</v>
      </c>
      <c r="N47" s="45">
        <f t="shared" si="12"/>
        <v>1763.16</v>
      </c>
      <c r="P47" s="6"/>
      <c r="W47" s="7"/>
    </row>
    <row r="48" spans="1:23" ht="13.5" customHeight="1" x14ac:dyDescent="0.3">
      <c r="A48" s="21">
        <v>39</v>
      </c>
      <c r="B48" s="34" t="s">
        <v>61</v>
      </c>
      <c r="C48" s="48" t="s">
        <v>97</v>
      </c>
      <c r="D48" s="25">
        <v>1</v>
      </c>
      <c r="E48" s="42">
        <v>895.8</v>
      </c>
      <c r="F48" s="42">
        <v>900</v>
      </c>
      <c r="G48" s="42">
        <v>1042.8</v>
      </c>
      <c r="H48" s="43">
        <f t="shared" si="7"/>
        <v>946.19999999999993</v>
      </c>
      <c r="I48" s="43">
        <f t="shared" si="8"/>
        <v>83.684407149719348</v>
      </c>
      <c r="J48" s="43">
        <f t="shared" si="9"/>
        <v>8.8442620111730452</v>
      </c>
      <c r="K48" s="44">
        <f t="shared" si="10"/>
        <v>946.19999999999993</v>
      </c>
      <c r="L48" s="44">
        <f t="shared" si="11"/>
        <v>946.19999999999993</v>
      </c>
      <c r="M48" s="44">
        <f t="shared" si="5"/>
        <v>946.2</v>
      </c>
      <c r="N48" s="45">
        <f t="shared" si="12"/>
        <v>946.2</v>
      </c>
      <c r="P48" s="6"/>
      <c r="W48" s="7"/>
    </row>
    <row r="49" spans="1:23" ht="13.5" customHeight="1" x14ac:dyDescent="0.3">
      <c r="A49" s="21">
        <v>40</v>
      </c>
      <c r="B49" s="24" t="s">
        <v>62</v>
      </c>
      <c r="C49" s="48" t="s">
        <v>97</v>
      </c>
      <c r="D49" s="36">
        <v>15</v>
      </c>
      <c r="E49" s="42">
        <v>1291.0800000000002</v>
      </c>
      <c r="F49" s="42">
        <v>1171.08</v>
      </c>
      <c r="G49" s="42">
        <v>1382.3999999999999</v>
      </c>
      <c r="H49" s="43">
        <f t="shared" si="7"/>
        <v>1281.5199999999998</v>
      </c>
      <c r="I49" s="43">
        <f t="shared" si="8"/>
        <v>105.98387047093532</v>
      </c>
      <c r="J49" s="43">
        <f t="shared" si="9"/>
        <v>8.2701690547892621</v>
      </c>
      <c r="K49" s="44">
        <f t="shared" si="10"/>
        <v>19222.799999999996</v>
      </c>
      <c r="L49" s="44">
        <f t="shared" si="11"/>
        <v>1281.5199999999998</v>
      </c>
      <c r="M49" s="44">
        <f t="shared" si="5"/>
        <v>1281.52</v>
      </c>
      <c r="N49" s="45">
        <f t="shared" si="12"/>
        <v>19222.8</v>
      </c>
      <c r="P49" s="6"/>
      <c r="W49" s="7"/>
    </row>
    <row r="50" spans="1:23" ht="13.5" customHeight="1" x14ac:dyDescent="0.3">
      <c r="A50" s="21">
        <v>41</v>
      </c>
      <c r="B50" s="24" t="s">
        <v>63</v>
      </c>
      <c r="C50" s="48" t="s">
        <v>97</v>
      </c>
      <c r="D50" s="30">
        <v>5</v>
      </c>
      <c r="E50" s="42">
        <v>259.44</v>
      </c>
      <c r="F50" s="42">
        <v>331.8</v>
      </c>
      <c r="G50" s="42">
        <v>301.2</v>
      </c>
      <c r="H50" s="43">
        <f t="shared" si="7"/>
        <v>297.48</v>
      </c>
      <c r="I50" s="43">
        <f t="shared" si="8"/>
        <v>36.323149643168342</v>
      </c>
      <c r="J50" s="43">
        <f t="shared" si="9"/>
        <v>12.210282924286789</v>
      </c>
      <c r="K50" s="44">
        <f t="shared" si="10"/>
        <v>1487.4</v>
      </c>
      <c r="L50" s="44">
        <f t="shared" si="11"/>
        <v>297.48</v>
      </c>
      <c r="M50" s="44">
        <f t="shared" si="5"/>
        <v>297.48</v>
      </c>
      <c r="N50" s="45">
        <f t="shared" si="12"/>
        <v>1487.4</v>
      </c>
      <c r="P50" s="6"/>
      <c r="W50" s="7"/>
    </row>
    <row r="51" spans="1:23" ht="13.5" customHeight="1" x14ac:dyDescent="0.3">
      <c r="A51" s="21">
        <v>42</v>
      </c>
      <c r="B51" s="24" t="s">
        <v>64</v>
      </c>
      <c r="C51" s="48" t="s">
        <v>97</v>
      </c>
      <c r="D51" s="30">
        <v>3</v>
      </c>
      <c r="E51" s="42">
        <v>234.71999999999997</v>
      </c>
      <c r="F51" s="42">
        <v>244.92</v>
      </c>
      <c r="G51" s="42">
        <v>274.8</v>
      </c>
      <c r="H51" s="43">
        <f t="shared" si="7"/>
        <v>251.48000000000002</v>
      </c>
      <c r="I51" s="43">
        <f t="shared" si="8"/>
        <v>20.829709551503612</v>
      </c>
      <c r="J51" s="43">
        <f t="shared" si="9"/>
        <v>8.2828493524350293</v>
      </c>
      <c r="K51" s="44">
        <f t="shared" si="10"/>
        <v>754.44</v>
      </c>
      <c r="L51" s="44">
        <f t="shared" si="11"/>
        <v>251.48000000000002</v>
      </c>
      <c r="M51" s="44">
        <f t="shared" si="5"/>
        <v>251.48</v>
      </c>
      <c r="N51" s="45">
        <f t="shared" si="12"/>
        <v>754.44</v>
      </c>
      <c r="P51" s="6"/>
      <c r="W51" s="7"/>
    </row>
    <row r="52" spans="1:23" ht="13.5" customHeight="1" x14ac:dyDescent="0.3">
      <c r="A52" s="21">
        <v>43</v>
      </c>
      <c r="B52" s="34" t="s">
        <v>65</v>
      </c>
      <c r="C52" s="48" t="s">
        <v>97</v>
      </c>
      <c r="D52" s="25">
        <v>4</v>
      </c>
      <c r="E52" s="42">
        <v>2242.44</v>
      </c>
      <c r="F52" s="42">
        <v>2682</v>
      </c>
      <c r="G52" s="42">
        <v>2610</v>
      </c>
      <c r="H52" s="43">
        <f t="shared" si="7"/>
        <v>2511.48</v>
      </c>
      <c r="I52" s="43">
        <f t="shared" si="8"/>
        <v>235.76024092284939</v>
      </c>
      <c r="J52" s="43">
        <f t="shared" si="9"/>
        <v>9.3873031408910048</v>
      </c>
      <c r="K52" s="44">
        <f t="shared" si="10"/>
        <v>10045.92</v>
      </c>
      <c r="L52" s="44">
        <f t="shared" si="11"/>
        <v>2511.48</v>
      </c>
      <c r="M52" s="44">
        <f t="shared" si="5"/>
        <v>2511.48</v>
      </c>
      <c r="N52" s="45">
        <f t="shared" si="12"/>
        <v>10045.92</v>
      </c>
      <c r="P52" s="6"/>
      <c r="W52" s="7"/>
    </row>
    <row r="53" spans="1:23" ht="13.5" customHeight="1" x14ac:dyDescent="0.3">
      <c r="A53" s="21">
        <v>44</v>
      </c>
      <c r="B53" s="34" t="s">
        <v>66</v>
      </c>
      <c r="C53" s="48" t="s">
        <v>97</v>
      </c>
      <c r="D53" s="25">
        <v>2</v>
      </c>
      <c r="E53" s="42">
        <v>2798.4</v>
      </c>
      <c r="F53" s="42">
        <v>3133.7999999999997</v>
      </c>
      <c r="G53" s="42">
        <v>3285.6</v>
      </c>
      <c r="H53" s="43">
        <f t="shared" si="7"/>
        <v>3072.6</v>
      </c>
      <c r="I53" s="43">
        <f t="shared" si="8"/>
        <v>249.29909747129037</v>
      </c>
      <c r="J53" s="43">
        <f t="shared" si="9"/>
        <v>8.1136203043445416</v>
      </c>
      <c r="K53" s="44">
        <f t="shared" si="10"/>
        <v>6145.2</v>
      </c>
      <c r="L53" s="44">
        <f t="shared" si="11"/>
        <v>3072.6</v>
      </c>
      <c r="M53" s="44">
        <f t="shared" si="5"/>
        <v>3072.6</v>
      </c>
      <c r="N53" s="45">
        <f t="shared" si="12"/>
        <v>6145.2</v>
      </c>
      <c r="P53" s="6"/>
      <c r="W53" s="7"/>
    </row>
    <row r="54" spans="1:23" ht="13.5" customHeight="1" x14ac:dyDescent="0.3">
      <c r="A54" s="21">
        <v>45</v>
      </c>
      <c r="B54" s="34" t="s">
        <v>67</v>
      </c>
      <c r="C54" s="48" t="s">
        <v>97</v>
      </c>
      <c r="D54" s="25">
        <v>3</v>
      </c>
      <c r="E54" s="42">
        <v>1229.3999999999999</v>
      </c>
      <c r="F54" s="42">
        <v>1086.9599999999998</v>
      </c>
      <c r="G54" s="42">
        <v>1431.6</v>
      </c>
      <c r="H54" s="43">
        <f t="shared" si="7"/>
        <v>1249.32</v>
      </c>
      <c r="I54" s="43">
        <f t="shared" si="8"/>
        <v>173.18137082261515</v>
      </c>
      <c r="J54" s="43">
        <f t="shared" si="9"/>
        <v>13.862050621347224</v>
      </c>
      <c r="K54" s="44">
        <f t="shared" si="10"/>
        <v>3747.96</v>
      </c>
      <c r="L54" s="44">
        <f t="shared" si="11"/>
        <v>1249.32</v>
      </c>
      <c r="M54" s="44">
        <f t="shared" si="5"/>
        <v>1249.32</v>
      </c>
      <c r="N54" s="45">
        <f t="shared" si="12"/>
        <v>3747.96</v>
      </c>
      <c r="P54" s="6"/>
      <c r="W54" s="7"/>
    </row>
    <row r="55" spans="1:23" ht="13.5" customHeight="1" x14ac:dyDescent="0.3">
      <c r="A55" s="21">
        <v>46</v>
      </c>
      <c r="B55" s="34" t="s">
        <v>68</v>
      </c>
      <c r="C55" s="48" t="s">
        <v>97</v>
      </c>
      <c r="D55" s="25">
        <v>2</v>
      </c>
      <c r="E55" s="42">
        <v>2353.6799999999998</v>
      </c>
      <c r="F55" s="42">
        <v>2233.6799999999998</v>
      </c>
      <c r="G55" s="42">
        <v>2740.7999999999997</v>
      </c>
      <c r="H55" s="43">
        <f t="shared" si="7"/>
        <v>2442.7199999999998</v>
      </c>
      <c r="I55" s="43">
        <f t="shared" si="8"/>
        <v>265.02597004821996</v>
      </c>
      <c r="J55" s="43">
        <f t="shared" si="9"/>
        <v>10.849625419541329</v>
      </c>
      <c r="K55" s="44">
        <f t="shared" si="10"/>
        <v>4885.4399999999996</v>
      </c>
      <c r="L55" s="44">
        <f t="shared" si="11"/>
        <v>2442.7199999999998</v>
      </c>
      <c r="M55" s="44">
        <f t="shared" si="5"/>
        <v>2442.7199999999998</v>
      </c>
      <c r="N55" s="45">
        <f t="shared" si="12"/>
        <v>4885.4399999999996</v>
      </c>
      <c r="P55" s="6"/>
      <c r="W55" s="7"/>
    </row>
    <row r="56" spans="1:23" ht="13.5" customHeight="1" x14ac:dyDescent="0.3">
      <c r="A56" s="21">
        <v>47</v>
      </c>
      <c r="B56" s="34" t="s">
        <v>69</v>
      </c>
      <c r="C56" s="48" t="s">
        <v>97</v>
      </c>
      <c r="D56" s="25">
        <v>4</v>
      </c>
      <c r="E56" s="42">
        <v>3576.8399999999997</v>
      </c>
      <c r="F56" s="42">
        <v>3155.1600000000003</v>
      </c>
      <c r="G56" s="42">
        <v>3928.7999999999997</v>
      </c>
      <c r="H56" s="43">
        <f t="shared" si="7"/>
        <v>3553.6</v>
      </c>
      <c r="I56" s="43">
        <f t="shared" si="8"/>
        <v>387.34324003395204</v>
      </c>
      <c r="J56" s="43">
        <f t="shared" si="9"/>
        <v>10.900023638956327</v>
      </c>
      <c r="K56" s="44">
        <f t="shared" si="10"/>
        <v>14214.4</v>
      </c>
      <c r="L56" s="44">
        <f t="shared" si="11"/>
        <v>3553.6</v>
      </c>
      <c r="M56" s="44">
        <f t="shared" si="5"/>
        <v>3553.6</v>
      </c>
      <c r="N56" s="45">
        <f t="shared" si="12"/>
        <v>14214.4</v>
      </c>
      <c r="P56" s="6"/>
      <c r="W56" s="7"/>
    </row>
    <row r="57" spans="1:23" ht="13.5" customHeight="1" x14ac:dyDescent="0.3">
      <c r="A57" s="21">
        <v>48</v>
      </c>
      <c r="B57" s="34" t="s">
        <v>70</v>
      </c>
      <c r="C57" s="48" t="s">
        <v>97</v>
      </c>
      <c r="D57" s="25">
        <v>4</v>
      </c>
      <c r="E57" s="42">
        <v>308.87999999999994</v>
      </c>
      <c r="F57" s="42">
        <v>392.64</v>
      </c>
      <c r="G57" s="42">
        <v>358.8</v>
      </c>
      <c r="H57" s="43">
        <f t="shared" si="7"/>
        <v>353.44</v>
      </c>
      <c r="I57" s="43">
        <f t="shared" si="8"/>
        <v>42.136464018709525</v>
      </c>
      <c r="J57" s="43">
        <f t="shared" si="9"/>
        <v>11.921815306334747</v>
      </c>
      <c r="K57" s="44">
        <f t="shared" si="10"/>
        <v>1413.76</v>
      </c>
      <c r="L57" s="44">
        <f t="shared" si="11"/>
        <v>353.44</v>
      </c>
      <c r="M57" s="44">
        <f t="shared" si="5"/>
        <v>353.44</v>
      </c>
      <c r="N57" s="45">
        <f t="shared" si="12"/>
        <v>1413.76</v>
      </c>
      <c r="P57" s="6"/>
      <c r="W57" s="7"/>
    </row>
    <row r="58" spans="1:23" ht="13.5" customHeight="1" x14ac:dyDescent="0.3">
      <c r="A58" s="21">
        <v>49</v>
      </c>
      <c r="B58" s="34" t="s">
        <v>71</v>
      </c>
      <c r="C58" s="48" t="s">
        <v>97</v>
      </c>
      <c r="D58" s="25">
        <v>4</v>
      </c>
      <c r="E58" s="42">
        <v>1179.9599999999998</v>
      </c>
      <c r="F58" s="42">
        <v>1086.9599999999998</v>
      </c>
      <c r="G58" s="42">
        <v>1370.3999999999999</v>
      </c>
      <c r="H58" s="43">
        <f t="shared" si="7"/>
        <v>1212.4399999999998</v>
      </c>
      <c r="I58" s="43">
        <f t="shared" si="8"/>
        <v>144.48450159100113</v>
      </c>
      <c r="J58" s="43">
        <f t="shared" si="9"/>
        <v>11.91683725306004</v>
      </c>
      <c r="K58" s="44">
        <f t="shared" si="10"/>
        <v>4849.7599999999993</v>
      </c>
      <c r="L58" s="44">
        <f t="shared" si="11"/>
        <v>1212.4399999999998</v>
      </c>
      <c r="M58" s="44">
        <f t="shared" si="5"/>
        <v>1212.44</v>
      </c>
      <c r="N58" s="45">
        <f t="shared" si="12"/>
        <v>4849.76</v>
      </c>
      <c r="P58" s="6"/>
      <c r="W58" s="7"/>
    </row>
    <row r="59" spans="1:23" ht="13.5" customHeight="1" x14ac:dyDescent="0.3">
      <c r="A59" s="21">
        <v>50</v>
      </c>
      <c r="B59" s="37" t="s">
        <v>72</v>
      </c>
      <c r="C59" s="48" t="s">
        <v>97</v>
      </c>
      <c r="D59" s="25">
        <v>3</v>
      </c>
      <c r="E59" s="42">
        <v>2088</v>
      </c>
      <c r="F59" s="42">
        <v>1848</v>
      </c>
      <c r="G59" s="42">
        <v>2433.6</v>
      </c>
      <c r="H59" s="43">
        <f t="shared" si="7"/>
        <v>2123.2000000000003</v>
      </c>
      <c r="I59" s="43">
        <f t="shared" si="8"/>
        <v>294.38260818193748</v>
      </c>
      <c r="J59" s="43">
        <f t="shared" si="9"/>
        <v>13.865043716180173</v>
      </c>
      <c r="K59" s="44">
        <f t="shared" si="10"/>
        <v>6369.6</v>
      </c>
      <c r="L59" s="44">
        <f t="shared" si="11"/>
        <v>2123.2000000000003</v>
      </c>
      <c r="M59" s="44">
        <f t="shared" si="5"/>
        <v>2123.1999999999998</v>
      </c>
      <c r="N59" s="45">
        <f t="shared" si="12"/>
        <v>6369.6</v>
      </c>
      <c r="P59" s="6"/>
      <c r="W59" s="7"/>
    </row>
    <row r="60" spans="1:23" ht="13.5" customHeight="1" x14ac:dyDescent="0.3">
      <c r="A60" s="21">
        <v>51</v>
      </c>
      <c r="B60" s="37" t="s">
        <v>73</v>
      </c>
      <c r="C60" s="48" t="s">
        <v>97</v>
      </c>
      <c r="D60" s="25">
        <v>1</v>
      </c>
      <c r="E60" s="42">
        <v>2273.4</v>
      </c>
      <c r="F60" s="42">
        <v>2190.6</v>
      </c>
      <c r="G60" s="42">
        <v>2632.7999999999997</v>
      </c>
      <c r="H60" s="43">
        <f t="shared" si="7"/>
        <v>2365.6</v>
      </c>
      <c r="I60" s="43">
        <f t="shared" si="8"/>
        <v>235.07624295109011</v>
      </c>
      <c r="J60" s="43">
        <f t="shared" si="9"/>
        <v>9.937277771013278</v>
      </c>
      <c r="K60" s="44">
        <f t="shared" si="10"/>
        <v>2365.6</v>
      </c>
      <c r="L60" s="44">
        <f t="shared" si="11"/>
        <v>2365.6</v>
      </c>
      <c r="M60" s="44">
        <f t="shared" si="5"/>
        <v>2365.6</v>
      </c>
      <c r="N60" s="45">
        <f t="shared" si="12"/>
        <v>2365.6</v>
      </c>
      <c r="P60" s="6"/>
      <c r="W60" s="7"/>
    </row>
    <row r="61" spans="1:23" ht="13.5" customHeight="1" x14ac:dyDescent="0.3">
      <c r="A61" s="21">
        <v>52</v>
      </c>
      <c r="B61" s="37" t="s">
        <v>74</v>
      </c>
      <c r="C61" s="48" t="s">
        <v>97</v>
      </c>
      <c r="D61" s="25">
        <v>1</v>
      </c>
      <c r="E61" s="42">
        <v>969.84</v>
      </c>
      <c r="F61" s="42">
        <v>1007.1599999999999</v>
      </c>
      <c r="G61" s="42">
        <v>1134</v>
      </c>
      <c r="H61" s="43">
        <f t="shared" si="7"/>
        <v>1037</v>
      </c>
      <c r="I61" s="43">
        <f t="shared" si="8"/>
        <v>86.051993585273792</v>
      </c>
      <c r="J61" s="43">
        <f t="shared" si="9"/>
        <v>8.29816717312187</v>
      </c>
      <c r="K61" s="44">
        <f t="shared" si="10"/>
        <v>1037</v>
      </c>
      <c r="L61" s="44">
        <f t="shared" si="11"/>
        <v>1037</v>
      </c>
      <c r="M61" s="44">
        <f t="shared" si="5"/>
        <v>1037</v>
      </c>
      <c r="N61" s="45">
        <f t="shared" si="12"/>
        <v>1037</v>
      </c>
      <c r="P61" s="6"/>
      <c r="W61" s="7"/>
    </row>
    <row r="62" spans="1:23" ht="13.5" customHeight="1" x14ac:dyDescent="0.3">
      <c r="A62" s="21">
        <v>53</v>
      </c>
      <c r="B62" s="34" t="s">
        <v>75</v>
      </c>
      <c r="C62" s="48" t="s">
        <v>97</v>
      </c>
      <c r="D62" s="25">
        <v>1</v>
      </c>
      <c r="E62" s="42">
        <v>1278.7199999999998</v>
      </c>
      <c r="F62" s="42">
        <v>1475.1599999999999</v>
      </c>
      <c r="G62" s="42">
        <v>1488</v>
      </c>
      <c r="H62" s="43">
        <f t="shared" si="7"/>
        <v>1413.9599999999998</v>
      </c>
      <c r="I62" s="43">
        <f t="shared" si="8"/>
        <v>117.29709970839014</v>
      </c>
      <c r="J62" s="43">
        <f t="shared" si="9"/>
        <v>8.2956448349592744</v>
      </c>
      <c r="K62" s="44">
        <f t="shared" si="10"/>
        <v>1413.9599999999998</v>
      </c>
      <c r="L62" s="44">
        <f t="shared" si="11"/>
        <v>1413.9599999999998</v>
      </c>
      <c r="M62" s="44">
        <f t="shared" si="5"/>
        <v>1413.96</v>
      </c>
      <c r="N62" s="45">
        <f t="shared" si="12"/>
        <v>1413.96</v>
      </c>
      <c r="P62" s="6"/>
      <c r="W62" s="7"/>
    </row>
    <row r="63" spans="1:23" ht="13.5" customHeight="1" x14ac:dyDescent="0.3">
      <c r="A63" s="21">
        <v>54</v>
      </c>
      <c r="B63" s="38" t="s">
        <v>76</v>
      </c>
      <c r="C63" s="48" t="s">
        <v>97</v>
      </c>
      <c r="D63" s="39">
        <v>1</v>
      </c>
      <c r="E63" s="42">
        <v>2186.88</v>
      </c>
      <c r="F63" s="42">
        <v>2484.48</v>
      </c>
      <c r="G63" s="42">
        <v>2547.6</v>
      </c>
      <c r="H63" s="43">
        <f t="shared" si="7"/>
        <v>2406.3200000000002</v>
      </c>
      <c r="I63" s="43">
        <f t="shared" si="8"/>
        <v>192.64337206351004</v>
      </c>
      <c r="J63" s="43">
        <f t="shared" si="9"/>
        <v>8.0057254256919279</v>
      </c>
      <c r="K63" s="44">
        <f t="shared" si="10"/>
        <v>2406.3200000000002</v>
      </c>
      <c r="L63" s="44">
        <f t="shared" si="11"/>
        <v>2406.3200000000002</v>
      </c>
      <c r="M63" s="44">
        <f t="shared" si="5"/>
        <v>2406.3200000000002</v>
      </c>
      <c r="N63" s="45">
        <f t="shared" si="12"/>
        <v>2406.3200000000002</v>
      </c>
      <c r="P63" s="6"/>
      <c r="W63" s="7"/>
    </row>
    <row r="64" spans="1:23" ht="13.5" customHeight="1" x14ac:dyDescent="0.3">
      <c r="A64" s="21">
        <v>55</v>
      </c>
      <c r="B64" s="34" t="s">
        <v>77</v>
      </c>
      <c r="C64" s="48" t="s">
        <v>97</v>
      </c>
      <c r="D64" s="25">
        <v>1</v>
      </c>
      <c r="E64" s="42">
        <v>28960.559999999998</v>
      </c>
      <c r="F64" s="42">
        <v>26622.12</v>
      </c>
      <c r="G64" s="42">
        <v>23760</v>
      </c>
      <c r="H64" s="43">
        <f t="shared" si="7"/>
        <v>26447.559999999998</v>
      </c>
      <c r="I64" s="43">
        <f t="shared" si="8"/>
        <v>2604.6707034863339</v>
      </c>
      <c r="J64" s="43">
        <f t="shared" si="9"/>
        <v>9.8484348026295585</v>
      </c>
      <c r="K64" s="44">
        <f t="shared" si="10"/>
        <v>26447.559999999998</v>
      </c>
      <c r="L64" s="44">
        <f t="shared" si="11"/>
        <v>26447.559999999998</v>
      </c>
      <c r="M64" s="44">
        <f t="shared" si="5"/>
        <v>26447.56</v>
      </c>
      <c r="N64" s="45">
        <f t="shared" si="12"/>
        <v>26447.56</v>
      </c>
      <c r="P64" s="6"/>
      <c r="W64" s="7"/>
    </row>
    <row r="65" spans="1:23" ht="13.5" customHeight="1" x14ac:dyDescent="0.3">
      <c r="A65" s="21">
        <v>56</v>
      </c>
      <c r="B65" s="34" t="s">
        <v>78</v>
      </c>
      <c r="C65" s="48" t="s">
        <v>97</v>
      </c>
      <c r="D65" s="25">
        <v>1</v>
      </c>
      <c r="E65" s="42">
        <v>28960.559999999998</v>
      </c>
      <c r="F65" s="42">
        <v>26622.12</v>
      </c>
      <c r="G65" s="42">
        <v>23760</v>
      </c>
      <c r="H65" s="43">
        <f t="shared" si="7"/>
        <v>26447.559999999998</v>
      </c>
      <c r="I65" s="43">
        <f t="shared" si="8"/>
        <v>2604.6707034863339</v>
      </c>
      <c r="J65" s="43">
        <f t="shared" si="9"/>
        <v>9.8484348026295585</v>
      </c>
      <c r="K65" s="44">
        <f t="shared" si="10"/>
        <v>26447.559999999998</v>
      </c>
      <c r="L65" s="44">
        <f t="shared" si="11"/>
        <v>26447.559999999998</v>
      </c>
      <c r="M65" s="44">
        <f t="shared" si="5"/>
        <v>26447.56</v>
      </c>
      <c r="N65" s="45">
        <f t="shared" si="12"/>
        <v>26447.56</v>
      </c>
      <c r="P65" s="6"/>
      <c r="W65" s="7"/>
    </row>
    <row r="66" spans="1:23" ht="13.5" customHeight="1" x14ac:dyDescent="0.3">
      <c r="A66" s="21">
        <v>57</v>
      </c>
      <c r="B66" s="34" t="s">
        <v>79</v>
      </c>
      <c r="C66" s="48" t="s">
        <v>97</v>
      </c>
      <c r="D66" s="25">
        <v>4</v>
      </c>
      <c r="E66" s="42">
        <v>722.75999999999988</v>
      </c>
      <c r="F66" s="42">
        <v>811.68</v>
      </c>
      <c r="G66" s="42">
        <v>840</v>
      </c>
      <c r="H66" s="43">
        <f t="shared" si="7"/>
        <v>791.4799999999999</v>
      </c>
      <c r="I66" s="43">
        <f t="shared" si="8"/>
        <v>61.174622189270664</v>
      </c>
      <c r="J66" s="43">
        <f t="shared" si="9"/>
        <v>7.7291431481870259</v>
      </c>
      <c r="K66" s="44">
        <f t="shared" si="10"/>
        <v>3165.9199999999996</v>
      </c>
      <c r="L66" s="44">
        <f t="shared" si="11"/>
        <v>791.4799999999999</v>
      </c>
      <c r="M66" s="44">
        <f t="shared" si="5"/>
        <v>791.48</v>
      </c>
      <c r="N66" s="45">
        <f t="shared" si="12"/>
        <v>3165.92</v>
      </c>
      <c r="P66" s="6"/>
      <c r="W66" s="7"/>
    </row>
    <row r="67" spans="1:23" ht="13.5" customHeight="1" x14ac:dyDescent="0.3">
      <c r="A67" s="21">
        <v>58</v>
      </c>
      <c r="B67" s="34" t="s">
        <v>80</v>
      </c>
      <c r="C67" s="48" t="s">
        <v>97</v>
      </c>
      <c r="D67" s="25">
        <v>3</v>
      </c>
      <c r="E67" s="42">
        <v>3070.3199999999997</v>
      </c>
      <c r="F67" s="42">
        <v>3238.08</v>
      </c>
      <c r="G67" s="42">
        <v>3574.7999999999997</v>
      </c>
      <c r="H67" s="43">
        <f t="shared" si="7"/>
        <v>3294.3999999999996</v>
      </c>
      <c r="I67" s="43">
        <f t="shared" si="8"/>
        <v>256.91238662236589</v>
      </c>
      <c r="J67" s="43">
        <f t="shared" si="9"/>
        <v>7.7984575832432581</v>
      </c>
      <c r="K67" s="44">
        <f t="shared" si="10"/>
        <v>9883.1999999999989</v>
      </c>
      <c r="L67" s="44">
        <f t="shared" si="11"/>
        <v>3294.3999999999996</v>
      </c>
      <c r="M67" s="44">
        <f t="shared" si="5"/>
        <v>3294.4</v>
      </c>
      <c r="N67" s="45">
        <f t="shared" si="12"/>
        <v>9883.2000000000007</v>
      </c>
      <c r="P67" s="6"/>
      <c r="W67" s="7"/>
    </row>
    <row r="68" spans="1:23" ht="13.5" customHeight="1" x14ac:dyDescent="0.3">
      <c r="A68" s="21">
        <v>59</v>
      </c>
      <c r="B68" s="24" t="s">
        <v>81</v>
      </c>
      <c r="C68" s="48" t="s">
        <v>97</v>
      </c>
      <c r="D68" s="25">
        <v>1</v>
      </c>
      <c r="E68" s="42">
        <v>4071</v>
      </c>
      <c r="F68" s="42">
        <v>3889.4399999999996</v>
      </c>
      <c r="G68" s="42">
        <v>4743.5999999999995</v>
      </c>
      <c r="H68" s="43">
        <f t="shared" si="7"/>
        <v>4234.6799999999994</v>
      </c>
      <c r="I68" s="43">
        <f t="shared" si="8"/>
        <v>449.9896478809261</v>
      </c>
      <c r="J68" s="43">
        <f t="shared" si="9"/>
        <v>10.626296387942565</v>
      </c>
      <c r="K68" s="44">
        <f t="shared" si="10"/>
        <v>4234.6799999999994</v>
      </c>
      <c r="L68" s="44">
        <f t="shared" si="11"/>
        <v>4234.6799999999994</v>
      </c>
      <c r="M68" s="44">
        <f t="shared" si="5"/>
        <v>4234.68</v>
      </c>
      <c r="N68" s="45">
        <f t="shared" si="12"/>
        <v>4234.68</v>
      </c>
      <c r="P68" s="6"/>
      <c r="W68" s="7"/>
    </row>
    <row r="69" spans="1:23" ht="13.5" customHeight="1" x14ac:dyDescent="0.3">
      <c r="A69" s="21">
        <v>60</v>
      </c>
      <c r="B69" s="34" t="s">
        <v>82</v>
      </c>
      <c r="C69" s="48" t="s">
        <v>97</v>
      </c>
      <c r="D69" s="30">
        <v>69</v>
      </c>
      <c r="E69" s="42">
        <v>253.32</v>
      </c>
      <c r="F69" s="42">
        <v>268.2</v>
      </c>
      <c r="G69" s="42">
        <v>296.39999999999998</v>
      </c>
      <c r="H69" s="43">
        <f t="shared" si="7"/>
        <v>272.64</v>
      </c>
      <c r="I69" s="43">
        <f t="shared" si="8"/>
        <v>21.880511877010548</v>
      </c>
      <c r="J69" s="43">
        <f t="shared" si="9"/>
        <v>8.0254224901007003</v>
      </c>
      <c r="K69" s="44">
        <f t="shared" si="10"/>
        <v>18812.16</v>
      </c>
      <c r="L69" s="44">
        <f t="shared" si="11"/>
        <v>272.64</v>
      </c>
      <c r="M69" s="44">
        <f t="shared" si="5"/>
        <v>272.64</v>
      </c>
      <c r="N69" s="45">
        <f t="shared" si="12"/>
        <v>18812.16</v>
      </c>
      <c r="P69" s="6"/>
      <c r="W69" s="7"/>
    </row>
    <row r="70" spans="1:23" ht="13.5" customHeight="1" x14ac:dyDescent="0.3">
      <c r="A70" s="21">
        <v>61</v>
      </c>
      <c r="B70" s="24" t="s">
        <v>83</v>
      </c>
      <c r="C70" s="48" t="s">
        <v>97</v>
      </c>
      <c r="D70" s="25">
        <v>1</v>
      </c>
      <c r="E70" s="42">
        <v>1836.4199999999998</v>
      </c>
      <c r="F70" s="42">
        <v>1905.6</v>
      </c>
      <c r="G70" s="42">
        <v>1804.8</v>
      </c>
      <c r="H70" s="43">
        <f t="shared" si="7"/>
        <v>1848.9399999999998</v>
      </c>
      <c r="I70" s="43">
        <f t="shared" si="8"/>
        <v>51.553106598923783</v>
      </c>
      <c r="J70" s="43">
        <f t="shared" si="9"/>
        <v>2.7882520037926484</v>
      </c>
      <c r="K70" s="44">
        <f t="shared" si="10"/>
        <v>1848.9399999999998</v>
      </c>
      <c r="L70" s="44">
        <f t="shared" si="11"/>
        <v>1848.9399999999998</v>
      </c>
      <c r="M70" s="44">
        <f t="shared" si="5"/>
        <v>1848.94</v>
      </c>
      <c r="N70" s="45">
        <f t="shared" si="12"/>
        <v>1848.94</v>
      </c>
      <c r="P70" s="6"/>
      <c r="W70" s="7"/>
    </row>
    <row r="71" spans="1:23" ht="13.5" customHeight="1" x14ac:dyDescent="0.3">
      <c r="A71" s="21">
        <v>62</v>
      </c>
      <c r="B71" s="24" t="s">
        <v>84</v>
      </c>
      <c r="C71" s="48" t="s">
        <v>97</v>
      </c>
      <c r="D71" s="25">
        <v>6</v>
      </c>
      <c r="E71" s="42">
        <v>531.24</v>
      </c>
      <c r="F71" s="42">
        <v>529.32000000000005</v>
      </c>
      <c r="G71" s="42">
        <v>468</v>
      </c>
      <c r="H71" s="43">
        <f t="shared" si="7"/>
        <v>509.52</v>
      </c>
      <c r="I71" s="43">
        <f t="shared" si="8"/>
        <v>35.970187655890832</v>
      </c>
      <c r="J71" s="43">
        <f t="shared" si="9"/>
        <v>7.0596223221641612</v>
      </c>
      <c r="K71" s="44">
        <f t="shared" si="10"/>
        <v>3057.12</v>
      </c>
      <c r="L71" s="44">
        <f t="shared" si="11"/>
        <v>509.52</v>
      </c>
      <c r="M71" s="44">
        <f t="shared" si="5"/>
        <v>509.52</v>
      </c>
      <c r="N71" s="45">
        <f t="shared" si="12"/>
        <v>3057.12</v>
      </c>
      <c r="P71" s="6"/>
      <c r="W71" s="7"/>
    </row>
    <row r="72" spans="1:23" ht="13.5" customHeight="1" x14ac:dyDescent="0.3">
      <c r="A72" s="21">
        <v>63</v>
      </c>
      <c r="B72" s="26" t="s">
        <v>85</v>
      </c>
      <c r="C72" s="48" t="s">
        <v>97</v>
      </c>
      <c r="D72" s="32">
        <v>45</v>
      </c>
      <c r="E72" s="42">
        <v>1989.24</v>
      </c>
      <c r="F72" s="42">
        <v>1771.56</v>
      </c>
      <c r="G72" s="42">
        <v>2125.1999999999998</v>
      </c>
      <c r="H72" s="43">
        <f t="shared" si="7"/>
        <v>1962</v>
      </c>
      <c r="I72" s="43">
        <f t="shared" si="8"/>
        <v>178.38673044820339</v>
      </c>
      <c r="J72" s="43">
        <f t="shared" si="9"/>
        <v>9.0920861594395213</v>
      </c>
      <c r="K72" s="44">
        <f t="shared" si="10"/>
        <v>88290</v>
      </c>
      <c r="L72" s="44">
        <f t="shared" si="11"/>
        <v>1962</v>
      </c>
      <c r="M72" s="44">
        <f t="shared" si="5"/>
        <v>1962</v>
      </c>
      <c r="N72" s="45">
        <f t="shared" si="12"/>
        <v>88290</v>
      </c>
      <c r="P72" s="6"/>
      <c r="W72" s="7"/>
    </row>
    <row r="73" spans="1:23" ht="13.5" customHeight="1" x14ac:dyDescent="0.3">
      <c r="A73" s="21">
        <v>64</v>
      </c>
      <c r="B73" s="24" t="s">
        <v>86</v>
      </c>
      <c r="C73" s="48" t="s">
        <v>97</v>
      </c>
      <c r="D73" s="32">
        <v>16</v>
      </c>
      <c r="E73" s="42">
        <v>1229.3999999999999</v>
      </c>
      <c r="F73" s="42">
        <v>1397.5199999999998</v>
      </c>
      <c r="G73" s="42">
        <v>1353.6</v>
      </c>
      <c r="H73" s="43">
        <f t="shared" si="7"/>
        <v>1326.84</v>
      </c>
      <c r="I73" s="43">
        <f t="shared" si="8"/>
        <v>87.196082480808698</v>
      </c>
      <c r="J73" s="43">
        <f t="shared" si="9"/>
        <v>6.5717104157855282</v>
      </c>
      <c r="K73" s="44">
        <f t="shared" si="10"/>
        <v>21229.439999999999</v>
      </c>
      <c r="L73" s="44">
        <f t="shared" si="11"/>
        <v>1326.84</v>
      </c>
      <c r="M73" s="44">
        <f t="shared" si="5"/>
        <v>1326.84</v>
      </c>
      <c r="N73" s="45">
        <f t="shared" si="12"/>
        <v>21229.439999999999</v>
      </c>
      <c r="P73" s="6"/>
      <c r="W73" s="7"/>
    </row>
    <row r="74" spans="1:23" ht="13.5" customHeight="1" x14ac:dyDescent="0.3">
      <c r="A74" s="21">
        <v>65</v>
      </c>
      <c r="B74" s="24" t="s">
        <v>87</v>
      </c>
      <c r="C74" s="48" t="s">
        <v>97</v>
      </c>
      <c r="D74" s="32">
        <v>469</v>
      </c>
      <c r="E74" s="42">
        <v>2452.56</v>
      </c>
      <c r="F74" s="42">
        <v>2251.56</v>
      </c>
      <c r="G74" s="42">
        <v>2517.6</v>
      </c>
      <c r="H74" s="43">
        <f t="shared" si="7"/>
        <v>2407.2399999999998</v>
      </c>
      <c r="I74" s="43">
        <f t="shared" si="8"/>
        <v>138.68939108670133</v>
      </c>
      <c r="J74" s="43">
        <f t="shared" si="9"/>
        <v>5.7613445724855579</v>
      </c>
      <c r="K74" s="44">
        <f t="shared" si="10"/>
        <v>1128995.5599999998</v>
      </c>
      <c r="L74" s="44">
        <f t="shared" si="11"/>
        <v>2407.2399999999998</v>
      </c>
      <c r="M74" s="44">
        <f t="shared" si="5"/>
        <v>2407.2399999999998</v>
      </c>
      <c r="N74" s="45">
        <f t="shared" si="12"/>
        <v>1128995.56</v>
      </c>
      <c r="P74" s="6"/>
      <c r="W74" s="7"/>
    </row>
    <row r="75" spans="1:23" ht="13.5" customHeight="1" x14ac:dyDescent="0.3">
      <c r="A75" s="21">
        <v>66</v>
      </c>
      <c r="B75" s="24" t="s">
        <v>88</v>
      </c>
      <c r="C75" s="48" t="s">
        <v>97</v>
      </c>
      <c r="D75" s="32">
        <v>9</v>
      </c>
      <c r="E75" s="42">
        <v>1989.24</v>
      </c>
      <c r="F75" s="42">
        <v>1877.5199999999998</v>
      </c>
      <c r="G75" s="42">
        <v>2077.1999999999998</v>
      </c>
      <c r="H75" s="43">
        <f t="shared" si="7"/>
        <v>1981.3199999999997</v>
      </c>
      <c r="I75" s="43">
        <f t="shared" si="8"/>
        <v>100.07532363175254</v>
      </c>
      <c r="J75" s="43">
        <f t="shared" si="9"/>
        <v>5.0509419796778188</v>
      </c>
      <c r="K75" s="44">
        <f t="shared" si="10"/>
        <v>17831.879999999997</v>
      </c>
      <c r="L75" s="44">
        <f t="shared" si="11"/>
        <v>1981.3199999999997</v>
      </c>
      <c r="M75" s="44">
        <f t="shared" ref="M75:M76" si="13">ROUND(L75,2)</f>
        <v>1981.32</v>
      </c>
      <c r="N75" s="45">
        <f t="shared" si="12"/>
        <v>17831.88</v>
      </c>
      <c r="P75" s="6"/>
      <c r="W75" s="7"/>
    </row>
    <row r="76" spans="1:23" ht="16.5" customHeight="1" x14ac:dyDescent="0.3">
      <c r="A76" s="21">
        <v>67</v>
      </c>
      <c r="B76" s="40" t="s">
        <v>89</v>
      </c>
      <c r="C76" s="48" t="s">
        <v>97</v>
      </c>
      <c r="D76" s="41">
        <v>1</v>
      </c>
      <c r="E76" s="42">
        <v>2198.9499999999998</v>
      </c>
      <c r="F76" s="42">
        <v>2385.6</v>
      </c>
      <c r="G76" s="42">
        <v>2301.56</v>
      </c>
      <c r="H76" s="43">
        <f t="shared" si="7"/>
        <v>2295.3699999999994</v>
      </c>
      <c r="I76" s="43">
        <f t="shared" si="8"/>
        <v>93.478835572550921</v>
      </c>
      <c r="J76" s="43">
        <f t="shared" si="9"/>
        <v>4.072495308928449</v>
      </c>
      <c r="K76" s="44">
        <f t="shared" si="10"/>
        <v>2295.3699999999994</v>
      </c>
      <c r="L76" s="44">
        <f t="shared" si="11"/>
        <v>2295.3699999999994</v>
      </c>
      <c r="M76" s="44">
        <f t="shared" si="13"/>
        <v>2295.37</v>
      </c>
      <c r="N76" s="45">
        <f t="shared" si="12"/>
        <v>2295.37</v>
      </c>
      <c r="O76" s="1">
        <v>780</v>
      </c>
      <c r="P76" s="6">
        <v>760</v>
      </c>
      <c r="Q76" s="1">
        <v>765</v>
      </c>
      <c r="S76" s="1">
        <v>156184.25</v>
      </c>
      <c r="T76" s="1">
        <v>154259</v>
      </c>
      <c r="W76" s="7"/>
    </row>
    <row r="77" spans="1:23" ht="15" customHeight="1" x14ac:dyDescent="0.3">
      <c r="A77" s="63" t="s">
        <v>17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5"/>
      <c r="N77" s="47">
        <f>SUM(N10:N76)</f>
        <v>3620470.0800000005</v>
      </c>
      <c r="P77" s="8"/>
      <c r="W77" s="7"/>
    </row>
    <row r="78" spans="1:23" ht="15" customHeight="1" x14ac:dyDescent="0.3">
      <c r="P78" s="8"/>
      <c r="W78" s="7"/>
    </row>
    <row r="79" spans="1:23" ht="18.75" customHeight="1" x14ac:dyDescent="0.3">
      <c r="B79" s="9" t="s">
        <v>20</v>
      </c>
      <c r="C79" s="66" t="s">
        <v>93</v>
      </c>
      <c r="D79" s="66"/>
      <c r="E79" s="66"/>
      <c r="F79" s="66"/>
      <c r="G79" s="66"/>
      <c r="H79" s="66"/>
      <c r="I79" s="10"/>
      <c r="J79" s="10"/>
    </row>
    <row r="80" spans="1:23" ht="18.75" customHeight="1" x14ac:dyDescent="0.3">
      <c r="B80" s="10"/>
      <c r="C80" s="10"/>
      <c r="D80" s="10"/>
      <c r="E80" s="10"/>
      <c r="F80" s="10"/>
      <c r="G80" s="10"/>
      <c r="H80" s="10"/>
      <c r="I80" s="10"/>
      <c r="J80" s="10"/>
      <c r="W80" s="11"/>
    </row>
    <row r="81" spans="2:25" ht="15" customHeight="1" x14ac:dyDescent="0.3">
      <c r="B81" s="10"/>
      <c r="C81" s="10"/>
      <c r="D81" s="10"/>
      <c r="E81" s="10"/>
      <c r="F81" s="10"/>
      <c r="G81" s="10"/>
      <c r="H81" s="10"/>
      <c r="I81" s="10"/>
      <c r="J81" s="10"/>
    </row>
    <row r="82" spans="2:25" ht="15" customHeight="1" x14ac:dyDescent="0.3">
      <c r="B82" s="12" t="s">
        <v>94</v>
      </c>
      <c r="C82" s="12"/>
      <c r="D82" s="12"/>
      <c r="E82" s="10"/>
      <c r="F82" s="10"/>
      <c r="G82" s="10"/>
      <c r="H82" s="10"/>
      <c r="I82" s="10"/>
      <c r="J82" s="10"/>
      <c r="Y82" s="13"/>
    </row>
    <row r="83" spans="2:25" ht="15" customHeight="1" x14ac:dyDescent="0.3">
      <c r="B83" s="12" t="s">
        <v>95</v>
      </c>
      <c r="C83" s="12"/>
      <c r="D83" s="12"/>
      <c r="E83" s="10"/>
      <c r="F83" s="10"/>
      <c r="G83" s="10"/>
      <c r="H83" s="10"/>
      <c r="I83" s="10"/>
      <c r="J83" s="10"/>
    </row>
    <row r="84" spans="2:25" ht="18.75" customHeight="1" x14ac:dyDescent="0.3">
      <c r="B84" s="12" t="s">
        <v>96</v>
      </c>
      <c r="C84" s="12"/>
      <c r="D84" s="12"/>
      <c r="E84" s="10"/>
      <c r="F84" s="10"/>
      <c r="G84" s="10"/>
      <c r="H84" s="10"/>
      <c r="I84" s="10"/>
      <c r="J84" s="10"/>
    </row>
    <row r="85" spans="2:25" ht="36.75" customHeight="1" x14ac:dyDescent="0.3">
      <c r="B85" s="12"/>
      <c r="C85" s="12"/>
      <c r="D85" s="12"/>
      <c r="E85" s="10"/>
      <c r="F85" s="10"/>
      <c r="G85" s="10"/>
      <c r="H85" s="10"/>
      <c r="I85" s="10"/>
      <c r="J85" s="10"/>
    </row>
    <row r="86" spans="2:25" ht="15" customHeight="1" x14ac:dyDescent="0.3">
      <c r="B86" s="10"/>
      <c r="C86" s="10"/>
      <c r="D86" s="10"/>
      <c r="E86" s="10"/>
      <c r="F86" s="10"/>
      <c r="G86" s="10"/>
      <c r="H86" s="10"/>
      <c r="I86" s="10"/>
      <c r="J86" s="10"/>
    </row>
    <row r="87" spans="2:25" ht="15" customHeight="1" x14ac:dyDescent="0.3">
      <c r="C87" s="10"/>
      <c r="D87" s="10"/>
      <c r="E87" s="10"/>
      <c r="F87" s="10"/>
      <c r="G87" s="10"/>
      <c r="H87" s="10"/>
      <c r="I87" s="10"/>
      <c r="J87" s="10"/>
    </row>
    <row r="88" spans="2:25" ht="20.25" customHeight="1" x14ac:dyDescent="0.3">
      <c r="B88" s="67"/>
      <c r="C88" s="67"/>
      <c r="D88" s="67"/>
      <c r="E88" s="10"/>
      <c r="F88" s="10"/>
      <c r="G88" s="10"/>
      <c r="H88" s="10"/>
      <c r="I88" s="10"/>
      <c r="J88" s="10"/>
    </row>
    <row r="89" spans="2:25" ht="15" customHeight="1" x14ac:dyDescent="0.3">
      <c r="B89" s="14"/>
      <c r="C89" s="10"/>
      <c r="D89" s="10"/>
      <c r="E89" s="10"/>
      <c r="F89" s="10"/>
      <c r="G89" s="10"/>
      <c r="H89" s="10"/>
      <c r="I89" s="10"/>
      <c r="J89" s="10"/>
    </row>
    <row r="90" spans="2:25" ht="15.75" customHeight="1" x14ac:dyDescent="0.3">
      <c r="B90" s="20"/>
      <c r="C90" s="10"/>
      <c r="D90" s="10"/>
      <c r="E90" s="10"/>
      <c r="F90" s="10"/>
      <c r="G90" s="10"/>
      <c r="H90" s="10"/>
      <c r="I90" s="10"/>
      <c r="J90" s="10"/>
    </row>
    <row r="91" spans="2:25" ht="15.75" customHeight="1" x14ac:dyDescent="0.3">
      <c r="B91" s="68"/>
      <c r="C91" s="68"/>
      <c r="D91" s="68"/>
      <c r="E91" s="68"/>
      <c r="F91" s="19"/>
      <c r="G91" s="19"/>
      <c r="H91" s="15"/>
      <c r="I91" s="15"/>
      <c r="J91" s="15"/>
    </row>
    <row r="92" spans="2:25" ht="15.75" customHeight="1" x14ac:dyDescent="0.3">
      <c r="B92" s="69"/>
      <c r="C92" s="69"/>
      <c r="D92" s="69"/>
      <c r="E92" s="10"/>
      <c r="F92" s="10"/>
      <c r="G92" s="10"/>
      <c r="H92" s="10"/>
      <c r="I92" s="10"/>
      <c r="J92" s="10"/>
    </row>
    <row r="93" spans="2:25" ht="15" customHeight="1" x14ac:dyDescent="0.3">
      <c r="B93" s="14"/>
      <c r="C93" s="10"/>
      <c r="D93" s="10"/>
      <c r="E93" s="10"/>
      <c r="F93" s="10"/>
      <c r="G93" s="10"/>
      <c r="H93" s="10"/>
      <c r="I93" s="10"/>
      <c r="J93" s="10"/>
    </row>
    <row r="94" spans="2:25" ht="15" customHeight="1" x14ac:dyDescent="0.3">
      <c r="B94" s="10"/>
      <c r="C94" s="10"/>
      <c r="D94" s="10"/>
      <c r="E94" s="10"/>
      <c r="F94" s="10"/>
      <c r="G94" s="10"/>
      <c r="H94" s="10"/>
      <c r="I94" s="10"/>
      <c r="J94" s="10"/>
    </row>
    <row r="95" spans="2:25" ht="15.75" customHeight="1" x14ac:dyDescent="0.3">
      <c r="B95" s="70"/>
      <c r="C95" s="70"/>
      <c r="D95" s="10"/>
      <c r="E95" s="10"/>
      <c r="F95" s="10"/>
      <c r="G95" s="10"/>
      <c r="H95" s="10"/>
      <c r="I95" s="10"/>
      <c r="J95" s="10"/>
    </row>
    <row r="96" spans="2:25" ht="15" customHeight="1" x14ac:dyDescent="0.3">
      <c r="B96" s="10"/>
      <c r="C96" s="10"/>
      <c r="D96" s="10"/>
      <c r="E96" s="10"/>
      <c r="F96" s="10"/>
      <c r="G96" s="10"/>
      <c r="H96" s="10"/>
      <c r="I96" s="10"/>
      <c r="J96" s="10"/>
    </row>
    <row r="97" spans="2:10" ht="15.75" customHeight="1" x14ac:dyDescent="0.3">
      <c r="B97" s="16"/>
      <c r="C97" s="10"/>
      <c r="D97" s="10"/>
      <c r="E97" s="10"/>
      <c r="F97" s="10"/>
      <c r="G97" s="10"/>
      <c r="H97" s="10"/>
      <c r="I97" s="10"/>
      <c r="J97" s="10"/>
    </row>
    <row r="98" spans="2:10" ht="15" customHeight="1" x14ac:dyDescent="0.3">
      <c r="B98" s="56"/>
      <c r="C98" s="56"/>
      <c r="D98" s="56"/>
      <c r="E98" s="56"/>
      <c r="F98" s="56"/>
      <c r="G98" s="56"/>
      <c r="H98" s="56"/>
      <c r="I98" s="56"/>
      <c r="J98" s="56"/>
    </row>
    <row r="99" spans="2:10" ht="15" customHeight="1" x14ac:dyDescent="0.3"/>
    <row r="100" spans="2:10" ht="185.25" customHeight="1" x14ac:dyDescent="0.3"/>
    <row r="102" spans="2:10" ht="24" customHeight="1" x14ac:dyDescent="0.3"/>
  </sheetData>
  <mergeCells count="19">
    <mergeCell ref="A5:B5"/>
    <mergeCell ref="C5:N5"/>
    <mergeCell ref="A2:K2"/>
    <mergeCell ref="A3:K3"/>
    <mergeCell ref="A4:B4"/>
    <mergeCell ref="C4:N4"/>
    <mergeCell ref="L1:N1"/>
    <mergeCell ref="B98:J98"/>
    <mergeCell ref="A6:B6"/>
    <mergeCell ref="C6:N6"/>
    <mergeCell ref="A7:B7"/>
    <mergeCell ref="C7:N7"/>
    <mergeCell ref="A8:N8"/>
    <mergeCell ref="A77:M77"/>
    <mergeCell ref="C79:H79"/>
    <mergeCell ref="B88:D88"/>
    <mergeCell ref="B91:E91"/>
    <mergeCell ref="B92:D92"/>
    <mergeCell ref="B95:C95"/>
  </mergeCells>
  <phoneticPr fontId="6" type="noConversion"/>
  <pageMargins left="0" right="0" top="0" bottom="0" header="0" footer="0"/>
  <pageSetup paperSize="9" scale="49" fitToHeight="0" orientation="landscape" r:id="rId1"/>
  <rowBreaks count="1" manualBreakCount="1">
    <brk id="9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2</vt:lpstr>
      <vt:lpstr>'часть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2018-11-06T08:28:29Z</cp:lastPrinted>
  <dcterms:created xsi:type="dcterms:W3CDTF">2017-07-07T10:59:11Z</dcterms:created>
  <dcterms:modified xsi:type="dcterms:W3CDTF">2019-04-01T12:12:49Z</dcterms:modified>
</cp:coreProperties>
</file>