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430" yWindow="-30" windowWidth="18735" windowHeight="11010" activeTab="1"/>
  </bookViews>
  <sheets>
    <sheet name="Лист4" sheetId="1" r:id="rId1"/>
    <sheet name="Лист1" sheetId="2" r:id="rId2"/>
    <sheet name="Лист2" sheetId="3" r:id="rId3"/>
    <sheet name="Лист3" sheetId="4" r:id="rId4"/>
  </sheets>
  <definedNames>
    <definedName name="_GoBack" localSheetId="1">Лист1!#REF!</definedName>
    <definedName name="_xlnm.Print_Area" localSheetId="1">Лист1!$A$2:$K$48</definedName>
  </definedNames>
  <calcPr calcId="144525"/>
</workbook>
</file>

<file path=xl/calcChain.xml><?xml version="1.0" encoding="utf-8"?>
<calcChain xmlns="http://schemas.openxmlformats.org/spreadsheetml/2006/main">
  <c r="H24" i="2" l="1"/>
  <c r="K24" i="2" s="1"/>
  <c r="I24" i="2"/>
  <c r="H30" i="2" l="1"/>
  <c r="K30" i="2" s="1"/>
  <c r="H29" i="2"/>
  <c r="K29" i="2" s="1"/>
  <c r="H28" i="2"/>
  <c r="K28" i="2" s="1"/>
  <c r="H27" i="2"/>
  <c r="K27" i="2" s="1"/>
  <c r="H26" i="2"/>
  <c r="K26" i="2" s="1"/>
  <c r="H25" i="2"/>
  <c r="K25" i="2" s="1"/>
  <c r="H23" i="2"/>
  <c r="K23" i="2" s="1"/>
  <c r="H22" i="2"/>
  <c r="K22" i="2" s="1"/>
  <c r="H21" i="2"/>
  <c r="K21" i="2" s="1"/>
  <c r="H20" i="2"/>
  <c r="K20" i="2" s="1"/>
  <c r="H19" i="2"/>
  <c r="K19" i="2" s="1"/>
  <c r="H18" i="2"/>
  <c r="K18" i="2" s="1"/>
  <c r="H17" i="2"/>
  <c r="K17" i="2" s="1"/>
  <c r="H16" i="2"/>
  <c r="K16" i="2" s="1"/>
  <c r="H15" i="2"/>
  <c r="K15" i="2" s="1"/>
  <c r="H14" i="2"/>
  <c r="K14" i="2" s="1"/>
  <c r="H13" i="2"/>
  <c r="K13" i="2" s="1"/>
  <c r="H12" i="2"/>
  <c r="K12" i="2" s="1"/>
  <c r="H11" i="2"/>
  <c r="K11" i="2" s="1"/>
  <c r="H10" i="2"/>
  <c r="K10" i="2" s="1"/>
  <c r="H9" i="2"/>
  <c r="K9" i="2" s="1"/>
  <c r="I12" i="2" l="1"/>
  <c r="I13" i="2"/>
  <c r="I14" i="2"/>
  <c r="I15" i="2"/>
  <c r="I16" i="2"/>
  <c r="I17" i="2"/>
  <c r="I18" i="2"/>
  <c r="I19" i="2"/>
  <c r="I20" i="2"/>
  <c r="I21" i="2"/>
  <c r="I22" i="2"/>
  <c r="I23" i="2"/>
  <c r="I25" i="2"/>
  <c r="I26" i="2"/>
  <c r="I27" i="2"/>
  <c r="I28" i="2"/>
  <c r="I29" i="2"/>
  <c r="I30" i="2"/>
  <c r="J27" i="2" l="1"/>
  <c r="J25" i="2"/>
  <c r="J22" i="2"/>
  <c r="J20" i="2"/>
  <c r="J18" i="2"/>
  <c r="J16" i="2"/>
  <c r="J30" i="2"/>
  <c r="J26" i="2"/>
  <c r="J23" i="2"/>
  <c r="J21" i="2"/>
  <c r="J17" i="2"/>
  <c r="J15" i="2"/>
  <c r="J29" i="2"/>
  <c r="J28" i="2"/>
  <c r="J19" i="2"/>
  <c r="J14" i="2"/>
  <c r="J13" i="2"/>
  <c r="J12" i="2"/>
  <c r="I10" i="2"/>
  <c r="I11" i="2"/>
  <c r="J10" i="2" l="1"/>
  <c r="J11" i="2"/>
  <c r="B25" i="3"/>
  <c r="I9" i="2"/>
  <c r="K31" i="2" l="1"/>
  <c r="C5" i="2" s="1"/>
  <c r="J9" i="2"/>
</calcChain>
</file>

<file path=xl/sharedStrings.xml><?xml version="1.0" encoding="utf-8"?>
<sst xmlns="http://schemas.openxmlformats.org/spreadsheetml/2006/main" count="70" uniqueCount="49">
  <si>
    <t>Обоснование начальной (максимальной) цены договора
ОПИСАНИЕ ПРЕДМЕТА/НАИМЕНОВАНИЯ ЗАКУПКИ</t>
  </si>
  <si>
    <t>Основные характеристики объекта закупки</t>
  </si>
  <si>
    <t xml:space="preserve">Используемый метод определения НМЦД с обоснованием: </t>
  </si>
  <si>
    <t xml:space="preserve">Метод сопоставимых рыночных цен (анализа рынка)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
</t>
  </si>
  <si>
    <t>Расчет НМЦД</t>
  </si>
  <si>
    <t xml:space="preserve">Дата подготовки обоснования НМЦД: </t>
  </si>
  <si>
    <t xml:space="preserve">Расчет начальной (максимальной) цены договора методом сопоставимых рыночных цен (анализа рынка) </t>
  </si>
  <si>
    <t>Характеристики ценовой информации</t>
  </si>
  <si>
    <t>ед. измерения</t>
  </si>
  <si>
    <t>Количество (объем) продукции</t>
  </si>
  <si>
    <t xml:space="preserve">Цена единицы продукции, указанная в источнике №1 с НДС, (руб.) </t>
  </si>
  <si>
    <t xml:space="preserve">Цена единицы продукции, указанная в источнике №2 с НДС', (руб.) </t>
  </si>
  <si>
    <t xml:space="preserve">Цена единицы продукции, указанная в источнике №3 с НДС, (руб.) </t>
  </si>
  <si>
    <t>Средняя арифметическая величина цены единицы продукции</t>
  </si>
  <si>
    <t xml:space="preserve">Среднее квадратичное отклонение </t>
  </si>
  <si>
    <t xml:space="preserve">коэффициент вариации цен         V (%)                    (не должен превышать 33%) </t>
  </si>
  <si>
    <t>НМЦД договора с учетом округления цены за единицу (руб.)</t>
  </si>
  <si>
    <t>ИТОГО:</t>
  </si>
  <si>
    <t>Осмотр врачом-терапевтом-профпатологом</t>
  </si>
  <si>
    <t>усл.ед.</t>
  </si>
  <si>
    <t>Осмотр врачом-неврологом</t>
  </si>
  <si>
    <t>Осмотр врачом-хирургом</t>
  </si>
  <si>
    <t>Осмотр врачом-офтальмологом</t>
  </si>
  <si>
    <t>Осмотр врачом-оториноларингологом</t>
  </si>
  <si>
    <t>Осмотр дерматовенерологом</t>
  </si>
  <si>
    <t>Осмотр врачом-стоматологом</t>
  </si>
  <si>
    <t>Осмотр врачом-психиатром</t>
  </si>
  <si>
    <t>Осмотр врачом-наркологом</t>
  </si>
  <si>
    <t>Клинический анализ крови</t>
  </si>
  <si>
    <t>Клинический анализ мочи</t>
  </si>
  <si>
    <t>Электрокардиография</t>
  </si>
  <si>
    <t>Флюорсврафия</t>
  </si>
  <si>
    <t>Исследование крови на холестерин</t>
  </si>
  <si>
    <t>Исследование крови на глюкозу</t>
  </si>
  <si>
    <t>Спирография (ФВД)</t>
  </si>
  <si>
    <t>Аудиометрия</t>
  </si>
  <si>
    <t>Исследование вестибулярного аппарата</t>
  </si>
  <si>
    <t>Острота зрения</t>
  </si>
  <si>
    <t>Периметрия</t>
  </si>
  <si>
    <t>Исследование цветоощущения</t>
  </si>
  <si>
    <t>Проведение периодических медицинских осмотров работников</t>
  </si>
  <si>
    <t>Осмотр врачом акушером - гинекологом с исследованием мазка на атипичные клетки, УЗИ молочных желез для женщин после 40 лет</t>
  </si>
  <si>
    <t>Входящий  номер коммерческого предложения, источник №1 - 54 от 01.08.2019г. на 1 листах;</t>
  </si>
  <si>
    <t>Входящий  номер коммерческого предложения, источник №2 - 55 от01.08.2019г. на 1 листах;</t>
  </si>
  <si>
    <t>Входящий  номер коммерческого предложения, источник №3 - 56 от 01.08.2019г. на 1 листах.</t>
  </si>
  <si>
    <t>01.08.2019г.</t>
  </si>
  <si>
    <t>Номер исходящего запроса:  08-3/5342 от 23.07.2019г.</t>
  </si>
  <si>
    <t xml:space="preserve">   </t>
  </si>
  <si>
    <t>Приложение № 4 к Документации по запросу предложений №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</si>
</sst>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sz val="12"/>
      <color rgb="FF9C650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1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top" wrapText="1"/>
    </xf>
    <xf numFmtId="0" fontId="19" fillId="0" borderId="10" xfId="0" applyFont="1" applyFill="1" applyBorder="1" applyAlignment="1">
      <alignment vertical="center" wrapText="1"/>
    </xf>
    <xf numFmtId="4" fontId="18" fillId="0" borderId="12" xfId="0" applyNumberFormat="1" applyFont="1" applyFill="1" applyBorder="1" applyAlignment="1">
      <alignment horizontal="right" vertical="center"/>
    </xf>
    <xf numFmtId="4" fontId="18" fillId="0" borderId="10" xfId="0" applyNumberFormat="1" applyFont="1" applyFill="1" applyBorder="1" applyAlignment="1">
      <alignment horizontal="right" vertical="center"/>
    </xf>
    <xf numFmtId="4" fontId="18" fillId="0" borderId="10" xfId="0" applyNumberFormat="1" applyFont="1" applyFill="1" applyBorder="1" applyAlignment="1">
      <alignment horizontal="center" vertical="center"/>
    </xf>
    <xf numFmtId="4" fontId="19" fillId="0" borderId="10" xfId="0" applyNumberFormat="1" applyFont="1" applyBorder="1" applyAlignment="1">
      <alignment horizontal="right" vertical="center"/>
    </xf>
    <xf numFmtId="4" fontId="18" fillId="0" borderId="15" xfId="0" applyNumberFormat="1" applyFont="1" applyFill="1" applyBorder="1" applyAlignment="1">
      <alignment horizontal="right" vertical="center"/>
    </xf>
    <xf numFmtId="4" fontId="18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/>
    <xf numFmtId="0" fontId="18" fillId="0" borderId="10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 wrapText="1"/>
    </xf>
    <xf numFmtId="4" fontId="19" fillId="0" borderId="10" xfId="0" applyNumberFormat="1" applyFont="1" applyBorder="1" applyAlignment="1">
      <alignment vertic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9" fillId="0" borderId="11" xfId="0" applyFont="1" applyBorder="1" applyAlignment="1">
      <alignment horizontal="center" wrapText="1"/>
    </xf>
    <xf numFmtId="0" fontId="19" fillId="0" borderId="13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8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3" xfId="0" applyFont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2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right" vertical="center"/>
    </xf>
    <xf numFmtId="0" fontId="19" fillId="0" borderId="17" xfId="0" applyFont="1" applyBorder="1" applyAlignment="1">
      <alignment horizontal="right" vertical="center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8740157499999996" right="0.78740157499999996" top="0.984251969" bottom="0.984251969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="115" zoomScaleNormal="115" zoomScaleSheetLayoutView="70" workbookViewId="0">
      <selection activeCell="S3" sqref="S3"/>
    </sheetView>
  </sheetViews>
  <sheetFormatPr defaultRowHeight="18.75" customHeight="1" x14ac:dyDescent="0.3"/>
  <cols>
    <col min="1" max="1" width="6.140625" style="1" customWidth="1"/>
    <col min="2" max="2" width="64" style="1" customWidth="1"/>
    <col min="3" max="3" width="9.5703125" style="1" customWidth="1"/>
    <col min="4" max="4" width="11" style="1" customWidth="1"/>
    <col min="5" max="6" width="14.42578125" style="1" bestFit="1" customWidth="1"/>
    <col min="7" max="7" width="16.85546875" style="1" customWidth="1"/>
    <col min="8" max="8" width="14.42578125" style="12" bestFit="1" customWidth="1"/>
    <col min="9" max="9" width="12.140625" style="1" bestFit="1" customWidth="1"/>
    <col min="10" max="10" width="14.7109375" style="1" bestFit="1" customWidth="1"/>
    <col min="11" max="11" width="19.42578125" style="1" customWidth="1"/>
    <col min="12" max="13" width="9.140625" style="1" hidden="1" customWidth="1"/>
    <col min="14" max="14" width="0.140625" style="1" hidden="1" customWidth="1"/>
    <col min="15" max="18" width="9.140625" style="1" hidden="1" customWidth="1"/>
    <col min="19" max="16384" width="9.140625" style="1"/>
  </cols>
  <sheetData>
    <row r="1" spans="1:17" ht="66.75" customHeight="1" x14ac:dyDescent="0.3">
      <c r="I1" s="18" t="s">
        <v>48</v>
      </c>
      <c r="J1" s="18"/>
      <c r="K1" s="18"/>
    </row>
    <row r="2" spans="1:17" ht="39" customHeight="1" x14ac:dyDescent="0.3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</row>
    <row r="3" spans="1:17" ht="18.75" customHeight="1" x14ac:dyDescent="0.3">
      <c r="A3" s="20" t="s">
        <v>1</v>
      </c>
      <c r="B3" s="21"/>
      <c r="C3" s="22" t="s">
        <v>40</v>
      </c>
      <c r="D3" s="23"/>
      <c r="E3" s="23"/>
      <c r="F3" s="23"/>
      <c r="G3" s="23"/>
      <c r="H3" s="23"/>
      <c r="I3" s="23"/>
      <c r="J3" s="23"/>
      <c r="K3" s="24"/>
    </row>
    <row r="4" spans="1:17" ht="18.75" customHeight="1" x14ac:dyDescent="0.3">
      <c r="A4" s="25" t="s">
        <v>2</v>
      </c>
      <c r="B4" s="26"/>
      <c r="C4" s="27" t="s">
        <v>3</v>
      </c>
      <c r="D4" s="28"/>
      <c r="E4" s="28"/>
      <c r="F4" s="28"/>
      <c r="G4" s="28"/>
      <c r="H4" s="28"/>
      <c r="I4" s="28"/>
      <c r="J4" s="28"/>
      <c r="K4" s="29"/>
    </row>
    <row r="5" spans="1:17" ht="18.75" customHeight="1" x14ac:dyDescent="0.3">
      <c r="A5" s="30" t="s">
        <v>4</v>
      </c>
      <c r="B5" s="31"/>
      <c r="C5" s="20" t="str">
        <f>K31&amp;" руб. (расчет приложен в виде отдельной таблицы)"</f>
        <v>2961767,74 руб. (расчет приложен в виде отдельной таблицы)</v>
      </c>
      <c r="D5" s="32"/>
      <c r="E5" s="32"/>
      <c r="F5" s="32"/>
      <c r="G5" s="32"/>
      <c r="H5" s="32"/>
      <c r="I5" s="32"/>
      <c r="J5" s="32"/>
      <c r="K5" s="21"/>
    </row>
    <row r="6" spans="1:17" ht="18.75" customHeight="1" x14ac:dyDescent="0.3">
      <c r="A6" s="20" t="s">
        <v>5</v>
      </c>
      <c r="B6" s="21"/>
      <c r="C6" s="33" t="s">
        <v>45</v>
      </c>
      <c r="D6" s="34"/>
      <c r="E6" s="34"/>
      <c r="F6" s="34"/>
      <c r="G6" s="34"/>
      <c r="H6" s="34"/>
      <c r="I6" s="34"/>
      <c r="J6" s="34"/>
      <c r="K6" s="35"/>
    </row>
    <row r="7" spans="1:17" s="3" customFormat="1" ht="30.75" customHeight="1" x14ac:dyDescent="0.25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7"/>
      <c r="K7" s="38"/>
    </row>
    <row r="8" spans="1:17" ht="139.5" customHeight="1" x14ac:dyDescent="0.3">
      <c r="A8" s="4"/>
      <c r="B8" s="5" t="s">
        <v>7</v>
      </c>
      <c r="C8" s="4" t="s">
        <v>8</v>
      </c>
      <c r="D8" s="2" t="s">
        <v>9</v>
      </c>
      <c r="E8" s="2" t="s">
        <v>10</v>
      </c>
      <c r="F8" s="2" t="s">
        <v>11</v>
      </c>
      <c r="G8" s="2" t="s">
        <v>12</v>
      </c>
      <c r="H8" s="13" t="s">
        <v>13</v>
      </c>
      <c r="I8" s="2" t="s">
        <v>14</v>
      </c>
      <c r="J8" s="2" t="s">
        <v>15</v>
      </c>
      <c r="K8" s="2" t="s">
        <v>16</v>
      </c>
    </row>
    <row r="9" spans="1:17" x14ac:dyDescent="0.3">
      <c r="A9" s="15">
        <v>1</v>
      </c>
      <c r="B9" s="16" t="s">
        <v>18</v>
      </c>
      <c r="C9" s="14" t="s">
        <v>19</v>
      </c>
      <c r="D9" s="15">
        <v>1909</v>
      </c>
      <c r="E9" s="6">
        <v>70</v>
      </c>
      <c r="F9" s="6">
        <v>75</v>
      </c>
      <c r="G9" s="7">
        <v>72</v>
      </c>
      <c r="H9" s="7">
        <f t="shared" ref="H9:H30" si="0">ROUND(AVERAGE(E9:G9),2)</f>
        <v>72.33</v>
      </c>
      <c r="I9" s="8">
        <f>STDEV(E9,F9,G9)</f>
        <v>2.5166114784235831</v>
      </c>
      <c r="J9" s="8">
        <f>I9/H9*100</f>
        <v>3.4793467142590671</v>
      </c>
      <c r="K9" s="9">
        <f>ROUND(D9*H9,2)</f>
        <v>138077.97</v>
      </c>
      <c r="L9" s="1">
        <v>780</v>
      </c>
      <c r="M9" s="10">
        <v>760</v>
      </c>
      <c r="N9" s="1">
        <v>765</v>
      </c>
      <c r="P9" s="1">
        <v>156184.25</v>
      </c>
      <c r="Q9" s="1">
        <v>154259</v>
      </c>
    </row>
    <row r="10" spans="1:17" x14ac:dyDescent="0.3">
      <c r="A10" s="15">
        <v>2</v>
      </c>
      <c r="B10" s="16" t="s">
        <v>20</v>
      </c>
      <c r="C10" s="14" t="s">
        <v>19</v>
      </c>
      <c r="D10" s="15">
        <v>1909</v>
      </c>
      <c r="E10" s="6">
        <v>70</v>
      </c>
      <c r="F10" s="6">
        <v>75</v>
      </c>
      <c r="G10" s="7">
        <v>72</v>
      </c>
      <c r="H10" s="7">
        <f t="shared" si="0"/>
        <v>72.33</v>
      </c>
      <c r="I10" s="8">
        <f t="shared" ref="I10:I30" si="1">STDEV(E10,F10,G10)</f>
        <v>2.5166114784235831</v>
      </c>
      <c r="J10" s="8">
        <f t="shared" ref="J10:J30" si="2">I10/H10*100</f>
        <v>3.4793467142590671</v>
      </c>
      <c r="K10" s="9">
        <f t="shared" ref="K10:K30" si="3">ROUND(D10*H10,2)</f>
        <v>138077.97</v>
      </c>
      <c r="M10" s="11"/>
    </row>
    <row r="11" spans="1:17" x14ac:dyDescent="0.3">
      <c r="A11" s="15">
        <v>3</v>
      </c>
      <c r="B11" s="16" t="s">
        <v>21</v>
      </c>
      <c r="C11" s="14" t="s">
        <v>19</v>
      </c>
      <c r="D11" s="15">
        <v>845</v>
      </c>
      <c r="E11" s="6">
        <v>70</v>
      </c>
      <c r="F11" s="6">
        <v>75</v>
      </c>
      <c r="G11" s="7">
        <v>72</v>
      </c>
      <c r="H11" s="7">
        <f t="shared" si="0"/>
        <v>72.33</v>
      </c>
      <c r="I11" s="8">
        <f t="shared" si="1"/>
        <v>2.5166114784235831</v>
      </c>
      <c r="J11" s="8">
        <f t="shared" si="2"/>
        <v>3.4793467142590671</v>
      </c>
      <c r="K11" s="9">
        <f t="shared" si="3"/>
        <v>61118.85</v>
      </c>
      <c r="M11" s="11"/>
    </row>
    <row r="12" spans="1:17" ht="18.75" customHeight="1" x14ac:dyDescent="0.3">
      <c r="A12" s="15">
        <v>4</v>
      </c>
      <c r="B12" s="16" t="s">
        <v>22</v>
      </c>
      <c r="C12" s="14" t="s">
        <v>19</v>
      </c>
      <c r="D12" s="15">
        <v>1909</v>
      </c>
      <c r="E12" s="6">
        <v>100</v>
      </c>
      <c r="F12" s="6">
        <v>100</v>
      </c>
      <c r="G12" s="7">
        <v>72</v>
      </c>
      <c r="H12" s="7">
        <f t="shared" si="0"/>
        <v>90.67</v>
      </c>
      <c r="I12" s="8">
        <f t="shared" si="1"/>
        <v>16.16580753730954</v>
      </c>
      <c r="J12" s="8">
        <f t="shared" si="2"/>
        <v>17.829279295587892</v>
      </c>
      <c r="K12" s="9">
        <f t="shared" si="3"/>
        <v>173089.03</v>
      </c>
      <c r="M12" s="11"/>
    </row>
    <row r="13" spans="1:17" ht="18.75" customHeight="1" x14ac:dyDescent="0.3">
      <c r="A13" s="15">
        <v>5</v>
      </c>
      <c r="B13" s="16" t="s">
        <v>23</v>
      </c>
      <c r="C13" s="14" t="s">
        <v>19</v>
      </c>
      <c r="D13" s="15">
        <v>1909</v>
      </c>
      <c r="E13" s="6">
        <v>70</v>
      </c>
      <c r="F13" s="6">
        <v>75</v>
      </c>
      <c r="G13" s="7">
        <v>72</v>
      </c>
      <c r="H13" s="7">
        <f t="shared" si="0"/>
        <v>72.33</v>
      </c>
      <c r="I13" s="8">
        <f t="shared" si="1"/>
        <v>2.5166114784235831</v>
      </c>
      <c r="J13" s="8">
        <f t="shared" si="2"/>
        <v>3.4793467142590671</v>
      </c>
      <c r="K13" s="9">
        <f t="shared" si="3"/>
        <v>138077.97</v>
      </c>
      <c r="M13" s="11"/>
    </row>
    <row r="14" spans="1:17" ht="18.75" customHeight="1" x14ac:dyDescent="0.3">
      <c r="A14" s="15">
        <v>6</v>
      </c>
      <c r="B14" s="16" t="s">
        <v>24</v>
      </c>
      <c r="C14" s="14" t="s">
        <v>19</v>
      </c>
      <c r="D14" s="15">
        <v>1479</v>
      </c>
      <c r="E14" s="6">
        <v>70</v>
      </c>
      <c r="F14" s="6">
        <v>75</v>
      </c>
      <c r="G14" s="7">
        <v>72</v>
      </c>
      <c r="H14" s="7">
        <f t="shared" si="0"/>
        <v>72.33</v>
      </c>
      <c r="I14" s="8">
        <f t="shared" si="1"/>
        <v>2.5166114784235831</v>
      </c>
      <c r="J14" s="8">
        <f t="shared" si="2"/>
        <v>3.4793467142590671</v>
      </c>
      <c r="K14" s="9">
        <f t="shared" si="3"/>
        <v>106976.07</v>
      </c>
      <c r="M14" s="11"/>
    </row>
    <row r="15" spans="1:17" x14ac:dyDescent="0.3">
      <c r="A15" s="15">
        <v>7</v>
      </c>
      <c r="B15" s="16" t="s">
        <v>25</v>
      </c>
      <c r="C15" s="14" t="s">
        <v>19</v>
      </c>
      <c r="D15" s="15">
        <v>490</v>
      </c>
      <c r="E15" s="6">
        <v>70</v>
      </c>
      <c r="F15" s="6">
        <v>75</v>
      </c>
      <c r="G15" s="7">
        <v>72</v>
      </c>
      <c r="H15" s="7">
        <f t="shared" si="0"/>
        <v>72.33</v>
      </c>
      <c r="I15" s="8">
        <f t="shared" si="1"/>
        <v>2.5166114784235831</v>
      </c>
      <c r="J15" s="8">
        <f t="shared" si="2"/>
        <v>3.4793467142590671</v>
      </c>
      <c r="K15" s="9">
        <f t="shared" si="3"/>
        <v>35441.699999999997</v>
      </c>
      <c r="M15" s="11"/>
    </row>
    <row r="16" spans="1:17" ht="18.75" customHeight="1" x14ac:dyDescent="0.3">
      <c r="A16" s="15">
        <v>8</v>
      </c>
      <c r="B16" s="16" t="s">
        <v>26</v>
      </c>
      <c r="C16" s="14" t="s">
        <v>19</v>
      </c>
      <c r="D16" s="15">
        <v>1909</v>
      </c>
      <c r="E16" s="6">
        <v>70</v>
      </c>
      <c r="F16" s="6">
        <v>75</v>
      </c>
      <c r="G16" s="7">
        <v>72</v>
      </c>
      <c r="H16" s="7">
        <f t="shared" si="0"/>
        <v>72.33</v>
      </c>
      <c r="I16" s="8">
        <f t="shared" si="1"/>
        <v>2.5166114784235831</v>
      </c>
      <c r="J16" s="8">
        <f t="shared" si="2"/>
        <v>3.4793467142590671</v>
      </c>
      <c r="K16" s="9">
        <f t="shared" si="3"/>
        <v>138077.97</v>
      </c>
      <c r="M16" s="11"/>
    </row>
    <row r="17" spans="1:21" ht="18.75" customHeight="1" x14ac:dyDescent="0.3">
      <c r="A17" s="15">
        <v>9</v>
      </c>
      <c r="B17" s="16" t="s">
        <v>27</v>
      </c>
      <c r="C17" s="14" t="s">
        <v>19</v>
      </c>
      <c r="D17" s="15">
        <v>1909</v>
      </c>
      <c r="E17" s="6">
        <v>70</v>
      </c>
      <c r="F17" s="6">
        <v>75</v>
      </c>
      <c r="G17" s="7">
        <v>72</v>
      </c>
      <c r="H17" s="7">
        <f t="shared" si="0"/>
        <v>72.33</v>
      </c>
      <c r="I17" s="8">
        <f t="shared" si="1"/>
        <v>2.5166114784235831</v>
      </c>
      <c r="J17" s="8">
        <f t="shared" si="2"/>
        <v>3.4793467142590671</v>
      </c>
      <c r="K17" s="9">
        <f t="shared" si="3"/>
        <v>138077.97</v>
      </c>
      <c r="M17" s="11"/>
    </row>
    <row r="18" spans="1:21" x14ac:dyDescent="0.3">
      <c r="A18" s="15">
        <v>10</v>
      </c>
      <c r="B18" s="16" t="s">
        <v>28</v>
      </c>
      <c r="C18" s="14" t="s">
        <v>19</v>
      </c>
      <c r="D18" s="15">
        <v>1909</v>
      </c>
      <c r="E18" s="6">
        <v>110</v>
      </c>
      <c r="F18" s="6">
        <v>115</v>
      </c>
      <c r="G18" s="7">
        <v>115</v>
      </c>
      <c r="H18" s="7">
        <f t="shared" si="0"/>
        <v>113.33</v>
      </c>
      <c r="I18" s="8">
        <f t="shared" si="1"/>
        <v>2.8867513459481287</v>
      </c>
      <c r="J18" s="8">
        <f t="shared" si="2"/>
        <v>2.5472084584383032</v>
      </c>
      <c r="K18" s="9">
        <f t="shared" si="3"/>
        <v>216346.97</v>
      </c>
      <c r="M18" s="11"/>
    </row>
    <row r="19" spans="1:21" ht="18.75" customHeight="1" x14ac:dyDescent="0.3">
      <c r="A19" s="15">
        <v>11</v>
      </c>
      <c r="B19" s="16" t="s">
        <v>29</v>
      </c>
      <c r="C19" s="14" t="s">
        <v>19</v>
      </c>
      <c r="D19" s="15">
        <v>1909</v>
      </c>
      <c r="E19" s="6">
        <v>60</v>
      </c>
      <c r="F19" s="6">
        <v>65</v>
      </c>
      <c r="G19" s="7">
        <v>65</v>
      </c>
      <c r="H19" s="7">
        <f t="shared" si="0"/>
        <v>63.33</v>
      </c>
      <c r="I19" s="8">
        <f t="shared" si="1"/>
        <v>2.8867513459481287</v>
      </c>
      <c r="J19" s="8">
        <f t="shared" si="2"/>
        <v>4.5582683498312475</v>
      </c>
      <c r="K19" s="9">
        <f t="shared" si="3"/>
        <v>120896.97</v>
      </c>
      <c r="M19" s="11"/>
    </row>
    <row r="20" spans="1:21" ht="18.75" customHeight="1" x14ac:dyDescent="0.3">
      <c r="A20" s="15">
        <v>12</v>
      </c>
      <c r="B20" s="16" t="s">
        <v>30</v>
      </c>
      <c r="C20" s="14" t="s">
        <v>19</v>
      </c>
      <c r="D20" s="15">
        <v>1909</v>
      </c>
      <c r="E20" s="6">
        <v>125</v>
      </c>
      <c r="F20" s="6">
        <v>130</v>
      </c>
      <c r="G20" s="7">
        <v>125</v>
      </c>
      <c r="H20" s="7">
        <f t="shared" si="0"/>
        <v>126.67</v>
      </c>
      <c r="I20" s="8">
        <f t="shared" si="1"/>
        <v>2.8867513459481287</v>
      </c>
      <c r="J20" s="8">
        <f t="shared" si="2"/>
        <v>2.2789542480051539</v>
      </c>
      <c r="K20" s="9">
        <f t="shared" si="3"/>
        <v>241813.03</v>
      </c>
      <c r="M20" s="11"/>
    </row>
    <row r="21" spans="1:21" ht="18.75" customHeight="1" x14ac:dyDescent="0.3">
      <c r="A21" s="15">
        <v>13</v>
      </c>
      <c r="B21" s="16" t="s">
        <v>31</v>
      </c>
      <c r="C21" s="14" t="s">
        <v>19</v>
      </c>
      <c r="D21" s="15">
        <v>1909</v>
      </c>
      <c r="E21" s="6">
        <v>170</v>
      </c>
      <c r="F21" s="6">
        <v>200</v>
      </c>
      <c r="G21" s="7">
        <v>200</v>
      </c>
      <c r="H21" s="7">
        <f t="shared" si="0"/>
        <v>190</v>
      </c>
      <c r="I21" s="8">
        <f t="shared" si="1"/>
        <v>17.320508075688775</v>
      </c>
      <c r="J21" s="8">
        <f t="shared" si="2"/>
        <v>9.1160568819414607</v>
      </c>
      <c r="K21" s="9">
        <f t="shared" si="3"/>
        <v>362710</v>
      </c>
      <c r="M21" s="11"/>
    </row>
    <row r="22" spans="1:21" x14ac:dyDescent="0.3">
      <c r="A22" s="15">
        <v>14</v>
      </c>
      <c r="B22" s="16" t="s">
        <v>32</v>
      </c>
      <c r="C22" s="14" t="s">
        <v>19</v>
      </c>
      <c r="D22" s="15">
        <v>1909</v>
      </c>
      <c r="E22" s="6">
        <v>190</v>
      </c>
      <c r="F22" s="6">
        <v>200</v>
      </c>
      <c r="G22" s="7">
        <v>200</v>
      </c>
      <c r="H22" s="7">
        <f t="shared" si="0"/>
        <v>196.67</v>
      </c>
      <c r="I22" s="8">
        <f t="shared" si="1"/>
        <v>5.7735026918962573</v>
      </c>
      <c r="J22" s="8">
        <f t="shared" si="2"/>
        <v>2.935629578428971</v>
      </c>
      <c r="K22" s="9">
        <f t="shared" si="3"/>
        <v>375443.03</v>
      </c>
      <c r="M22" s="11"/>
    </row>
    <row r="23" spans="1:21" x14ac:dyDescent="0.3">
      <c r="A23" s="15">
        <v>15</v>
      </c>
      <c r="B23" s="16" t="s">
        <v>33</v>
      </c>
      <c r="C23" s="14" t="s">
        <v>19</v>
      </c>
      <c r="D23" s="15">
        <v>1909</v>
      </c>
      <c r="E23" s="6">
        <v>95</v>
      </c>
      <c r="F23" s="6">
        <v>97</v>
      </c>
      <c r="G23" s="7">
        <v>97</v>
      </c>
      <c r="H23" s="7">
        <f t="shared" si="0"/>
        <v>96.33</v>
      </c>
      <c r="I23" s="8">
        <f t="shared" si="1"/>
        <v>1.1547005383792517</v>
      </c>
      <c r="J23" s="8">
        <f t="shared" si="2"/>
        <v>1.1986925551533807</v>
      </c>
      <c r="K23" s="9">
        <f t="shared" si="3"/>
        <v>183893.97</v>
      </c>
      <c r="M23" s="11"/>
    </row>
    <row r="24" spans="1:21" ht="56.25" x14ac:dyDescent="0.3">
      <c r="A24" s="15">
        <v>16</v>
      </c>
      <c r="B24" s="16" t="s">
        <v>41</v>
      </c>
      <c r="C24" s="14" t="s">
        <v>19</v>
      </c>
      <c r="D24" s="15">
        <v>0</v>
      </c>
      <c r="E24" s="6">
        <v>0</v>
      </c>
      <c r="F24" s="6">
        <v>0</v>
      </c>
      <c r="G24" s="7">
        <v>0</v>
      </c>
      <c r="H24" s="7">
        <f t="shared" si="0"/>
        <v>0</v>
      </c>
      <c r="I24" s="8">
        <f t="shared" si="1"/>
        <v>0</v>
      </c>
      <c r="J24" s="8">
        <v>0</v>
      </c>
      <c r="K24" s="9">
        <f t="shared" si="3"/>
        <v>0</v>
      </c>
      <c r="M24" s="11"/>
      <c r="U24" s="1" t="s">
        <v>47</v>
      </c>
    </row>
    <row r="25" spans="1:21" ht="18.75" customHeight="1" x14ac:dyDescent="0.3">
      <c r="A25" s="15">
        <v>17</v>
      </c>
      <c r="B25" s="16" t="s">
        <v>34</v>
      </c>
      <c r="C25" s="14" t="s">
        <v>19</v>
      </c>
      <c r="D25" s="15">
        <v>1353</v>
      </c>
      <c r="E25" s="6">
        <v>125</v>
      </c>
      <c r="F25" s="6">
        <v>130</v>
      </c>
      <c r="G25" s="7">
        <v>130</v>
      </c>
      <c r="H25" s="7">
        <f t="shared" si="0"/>
        <v>128.33000000000001</v>
      </c>
      <c r="I25" s="8">
        <f t="shared" si="1"/>
        <v>2.8867513459481291</v>
      </c>
      <c r="J25" s="8">
        <f t="shared" si="2"/>
        <v>2.2494750611299996</v>
      </c>
      <c r="K25" s="9">
        <f t="shared" si="3"/>
        <v>173630.49</v>
      </c>
      <c r="M25" s="11"/>
    </row>
    <row r="26" spans="1:21" x14ac:dyDescent="0.3">
      <c r="A26" s="15">
        <v>18</v>
      </c>
      <c r="B26" s="16" t="s">
        <v>35</v>
      </c>
      <c r="C26" s="14" t="s">
        <v>19</v>
      </c>
      <c r="D26" s="15">
        <v>1366</v>
      </c>
      <c r="E26" s="6">
        <v>125</v>
      </c>
      <c r="F26" s="6">
        <v>130</v>
      </c>
      <c r="G26" s="7">
        <v>130</v>
      </c>
      <c r="H26" s="7">
        <f t="shared" si="0"/>
        <v>128.33000000000001</v>
      </c>
      <c r="I26" s="8">
        <f t="shared" si="1"/>
        <v>2.8867513459481291</v>
      </c>
      <c r="J26" s="8">
        <f t="shared" si="2"/>
        <v>2.2494750611299996</v>
      </c>
      <c r="K26" s="9">
        <f t="shared" si="3"/>
        <v>175298.78</v>
      </c>
      <c r="M26" s="11"/>
    </row>
    <row r="27" spans="1:21" x14ac:dyDescent="0.3">
      <c r="A27" s="15">
        <v>19</v>
      </c>
      <c r="B27" s="16" t="s">
        <v>36</v>
      </c>
      <c r="C27" s="14" t="s">
        <v>19</v>
      </c>
      <c r="D27" s="15">
        <v>1909</v>
      </c>
      <c r="E27" s="6">
        <v>10</v>
      </c>
      <c r="F27" s="6">
        <v>10</v>
      </c>
      <c r="G27" s="7">
        <v>13</v>
      </c>
      <c r="H27" s="7">
        <f t="shared" si="0"/>
        <v>11</v>
      </c>
      <c r="I27" s="8">
        <f t="shared" si="1"/>
        <v>1.7320508075688772</v>
      </c>
      <c r="J27" s="8">
        <f t="shared" si="2"/>
        <v>15.745916432444337</v>
      </c>
      <c r="K27" s="9">
        <f t="shared" si="3"/>
        <v>20999</v>
      </c>
      <c r="M27" s="11"/>
    </row>
    <row r="28" spans="1:21" x14ac:dyDescent="0.3">
      <c r="A28" s="15">
        <v>20</v>
      </c>
      <c r="B28" s="16" t="s">
        <v>37</v>
      </c>
      <c r="C28" s="14" t="s">
        <v>19</v>
      </c>
      <c r="D28" s="15">
        <v>1140</v>
      </c>
      <c r="E28" s="6">
        <v>10</v>
      </c>
      <c r="F28" s="6">
        <v>10</v>
      </c>
      <c r="G28" s="7">
        <v>10</v>
      </c>
      <c r="H28" s="7">
        <f t="shared" si="0"/>
        <v>10</v>
      </c>
      <c r="I28" s="8">
        <f t="shared" si="1"/>
        <v>0</v>
      </c>
      <c r="J28" s="8">
        <f t="shared" si="2"/>
        <v>0</v>
      </c>
      <c r="K28" s="9">
        <f t="shared" si="3"/>
        <v>11400</v>
      </c>
      <c r="M28" s="11"/>
    </row>
    <row r="29" spans="1:21" ht="18.75" customHeight="1" x14ac:dyDescent="0.3">
      <c r="A29" s="15">
        <v>21</v>
      </c>
      <c r="B29" s="16" t="s">
        <v>38</v>
      </c>
      <c r="C29" s="14" t="s">
        <v>19</v>
      </c>
      <c r="D29" s="15">
        <v>1114</v>
      </c>
      <c r="E29" s="6">
        <v>10</v>
      </c>
      <c r="F29" s="6">
        <v>10</v>
      </c>
      <c r="G29" s="7">
        <v>10</v>
      </c>
      <c r="H29" s="7">
        <f t="shared" si="0"/>
        <v>10</v>
      </c>
      <c r="I29" s="8">
        <f t="shared" si="1"/>
        <v>0</v>
      </c>
      <c r="J29" s="8">
        <f t="shared" si="2"/>
        <v>0</v>
      </c>
      <c r="K29" s="9">
        <f t="shared" si="3"/>
        <v>11140</v>
      </c>
      <c r="M29" s="11"/>
    </row>
    <row r="30" spans="1:21" x14ac:dyDescent="0.3">
      <c r="A30" s="15">
        <v>22</v>
      </c>
      <c r="B30" s="16" t="s">
        <v>39</v>
      </c>
      <c r="C30" s="14" t="s">
        <v>19</v>
      </c>
      <c r="D30" s="15">
        <v>118</v>
      </c>
      <c r="E30" s="6">
        <v>10</v>
      </c>
      <c r="F30" s="6">
        <v>10</v>
      </c>
      <c r="G30" s="7">
        <v>10</v>
      </c>
      <c r="H30" s="7">
        <f t="shared" si="0"/>
        <v>10</v>
      </c>
      <c r="I30" s="8">
        <f t="shared" si="1"/>
        <v>0</v>
      </c>
      <c r="J30" s="8">
        <f t="shared" si="2"/>
        <v>0</v>
      </c>
      <c r="K30" s="9">
        <f t="shared" si="3"/>
        <v>1180</v>
      </c>
      <c r="M30" s="11"/>
    </row>
    <row r="31" spans="1:21" ht="15.75" customHeight="1" x14ac:dyDescent="0.3">
      <c r="A31" s="39" t="s">
        <v>17</v>
      </c>
      <c r="B31" s="40"/>
      <c r="C31" s="40"/>
      <c r="D31" s="40"/>
      <c r="E31" s="40"/>
      <c r="F31" s="40"/>
      <c r="G31" s="40"/>
      <c r="H31" s="40"/>
      <c r="I31" s="40"/>
      <c r="J31" s="40"/>
      <c r="K31" s="17">
        <f>SUM(K9:K30)</f>
        <v>2961767.7399999998</v>
      </c>
    </row>
    <row r="32" spans="1:21" ht="18.75" customHeight="1" x14ac:dyDescent="0.3">
      <c r="B32" s="12" t="s">
        <v>46</v>
      </c>
    </row>
    <row r="33" spans="2:10" ht="18.75" customHeight="1" x14ac:dyDescent="0.3">
      <c r="B33" s="12" t="s">
        <v>42</v>
      </c>
    </row>
    <row r="34" spans="2:10" ht="18.75" customHeight="1" x14ac:dyDescent="0.3">
      <c r="B34" s="12" t="s">
        <v>43</v>
      </c>
    </row>
    <row r="35" spans="2:10" ht="18.75" customHeight="1" x14ac:dyDescent="0.3">
      <c r="B35" s="12" t="s">
        <v>44</v>
      </c>
    </row>
    <row r="48" spans="2:10" ht="117" customHeight="1" x14ac:dyDescent="0.3">
      <c r="B48" s="19"/>
      <c r="C48" s="19"/>
      <c r="D48" s="19"/>
      <c r="E48" s="19"/>
      <c r="F48" s="19"/>
      <c r="G48" s="19"/>
      <c r="H48" s="19"/>
      <c r="I48" s="19"/>
      <c r="J48" s="19"/>
    </row>
  </sheetData>
  <mergeCells count="13">
    <mergeCell ref="I1:K1"/>
    <mergeCell ref="B48:J48"/>
    <mergeCell ref="A2:J2"/>
    <mergeCell ref="A3:B3"/>
    <mergeCell ref="C3:K3"/>
    <mergeCell ref="A4:B4"/>
    <mergeCell ref="C4:K4"/>
    <mergeCell ref="A5:B5"/>
    <mergeCell ref="C5:K5"/>
    <mergeCell ref="A6:B6"/>
    <mergeCell ref="C6:K6"/>
    <mergeCell ref="A7:K7"/>
    <mergeCell ref="A31:J31"/>
  </mergeCells>
  <pageMargins left="0" right="0" top="0.19685039370078741" bottom="0.19685039370078741" header="0.31496062992125984" footer="0.31496062992125984"/>
  <pageSetup paperSize="9" scale="72" fitToHeight="0" pageOrder="overThenDown" orientation="landscape" r:id="rId1"/>
  <rowBreaks count="1" manualBreakCount="1">
    <brk id="24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5"/>
  <sheetViews>
    <sheetView workbookViewId="0">
      <selection activeCell="B40" sqref="B40"/>
    </sheetView>
  </sheetViews>
  <sheetFormatPr defaultRowHeight="15" customHeight="1" x14ac:dyDescent="0.25"/>
  <sheetData>
    <row r="1" spans="2:6" ht="15" customHeight="1" x14ac:dyDescent="0.25">
      <c r="B1">
        <v>207360</v>
      </c>
    </row>
    <row r="2" spans="2:6" ht="15" customHeight="1" x14ac:dyDescent="0.25">
      <c r="B2">
        <v>1197720</v>
      </c>
    </row>
    <row r="3" spans="2:6" ht="15" customHeight="1" x14ac:dyDescent="0.25">
      <c r="B3">
        <v>136560</v>
      </c>
    </row>
    <row r="4" spans="2:6" ht="15" customHeight="1" x14ac:dyDescent="0.25">
      <c r="B4">
        <v>164880</v>
      </c>
      <c r="F4">
        <v>2116.6666666666665</v>
      </c>
    </row>
    <row r="5" spans="2:6" ht="15" customHeight="1" x14ac:dyDescent="0.25">
      <c r="B5">
        <v>360624</v>
      </c>
    </row>
    <row r="6" spans="2:6" ht="15" customHeight="1" x14ac:dyDescent="0.25">
      <c r="B6">
        <v>806234</v>
      </c>
    </row>
    <row r="7" spans="2:6" ht="15" customHeight="1" x14ac:dyDescent="0.25">
      <c r="B7">
        <v>9280</v>
      </c>
    </row>
    <row r="8" spans="2:6" ht="15" customHeight="1" x14ac:dyDescent="0.25">
      <c r="B8">
        <v>1640</v>
      </c>
    </row>
    <row r="9" spans="2:6" ht="15" customHeight="1" x14ac:dyDescent="0.25">
      <c r="B9">
        <v>8200</v>
      </c>
    </row>
    <row r="10" spans="2:6" ht="15" customHeight="1" x14ac:dyDescent="0.25">
      <c r="B10">
        <v>37120</v>
      </c>
    </row>
    <row r="11" spans="2:6" ht="15" customHeight="1" x14ac:dyDescent="0.25">
      <c r="B11">
        <v>21930</v>
      </c>
    </row>
    <row r="12" spans="2:6" ht="15" customHeight="1" x14ac:dyDescent="0.25">
      <c r="B12">
        <v>60512</v>
      </c>
    </row>
    <row r="13" spans="2:6" ht="15" customHeight="1" x14ac:dyDescent="0.25">
      <c r="B13">
        <v>517038</v>
      </c>
    </row>
    <row r="14" spans="2:6" ht="15" customHeight="1" x14ac:dyDescent="0.25">
      <c r="B14">
        <v>283668</v>
      </c>
    </row>
    <row r="15" spans="2:6" ht="15" customHeight="1" x14ac:dyDescent="0.25">
      <c r="B15">
        <v>39348</v>
      </c>
    </row>
    <row r="16" spans="2:6" ht="15" customHeight="1" x14ac:dyDescent="0.25">
      <c r="B16">
        <v>41812</v>
      </c>
    </row>
    <row r="17" spans="2:2" ht="15" customHeight="1" x14ac:dyDescent="0.25">
      <c r="B17">
        <v>48984</v>
      </c>
    </row>
    <row r="18" spans="2:2" ht="15" customHeight="1" x14ac:dyDescent="0.25">
      <c r="B18">
        <v>118400</v>
      </c>
    </row>
    <row r="19" spans="2:2" ht="15" customHeight="1" x14ac:dyDescent="0.25">
      <c r="B19">
        <v>85988</v>
      </c>
    </row>
    <row r="20" spans="2:2" ht="15" customHeight="1" x14ac:dyDescent="0.25">
      <c r="B20">
        <v>403252</v>
      </c>
    </row>
    <row r="21" spans="2:2" ht="15" customHeight="1" x14ac:dyDescent="0.25">
      <c r="B21">
        <v>35906</v>
      </c>
    </row>
    <row r="22" spans="2:2" ht="15" customHeight="1" x14ac:dyDescent="0.25">
      <c r="B22">
        <v>35256</v>
      </c>
    </row>
    <row r="23" spans="2:2" ht="15" customHeight="1" x14ac:dyDescent="0.25">
      <c r="B23">
        <v>56610</v>
      </c>
    </row>
    <row r="24" spans="2:2" ht="15" customHeight="1" x14ac:dyDescent="0.25">
      <c r="B24">
        <v>47340</v>
      </c>
    </row>
    <row r="25" spans="2:2" ht="15" customHeight="1" x14ac:dyDescent="0.25">
      <c r="B25">
        <f>SUM(B1:B24)</f>
        <v>4725662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user226</cp:lastModifiedBy>
  <cp:lastPrinted>2019-08-05T11:17:01Z</cp:lastPrinted>
  <dcterms:created xsi:type="dcterms:W3CDTF">2017-07-07T10:59:11Z</dcterms:created>
  <dcterms:modified xsi:type="dcterms:W3CDTF">2019-08-28T06:40:19Z</dcterms:modified>
</cp:coreProperties>
</file>