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18735" windowHeight="10950" activeTab="1"/>
  </bookViews>
  <sheets>
    <sheet name="Лист4" sheetId="1" r:id="rId1"/>
    <sheet name="Лист1" sheetId="2" r:id="rId2"/>
    <sheet name="Лист2" sheetId="3" r:id="rId3"/>
    <sheet name="Лист3" sheetId="4" r:id="rId4"/>
  </sheets>
  <definedNames>
    <definedName name="_GoBack" localSheetId="1">Лист1!#REF!</definedName>
    <definedName name="_xlnm.Print_Area" localSheetId="1">Лист1!$A$1:$N$37</definedName>
  </definedNames>
  <calcPr calcId="144525"/>
</workbook>
</file>

<file path=xl/calcChain.xml><?xml version="1.0" encoding="utf-8"?>
<calcChain xmlns="http://schemas.openxmlformats.org/spreadsheetml/2006/main">
  <c r="H14" i="2" l="1"/>
  <c r="K14" i="2" s="1"/>
  <c r="L14" i="2" s="1"/>
  <c r="M14" i="2" s="1"/>
  <c r="N14" i="2" s="1"/>
  <c r="I11" i="2"/>
  <c r="I12" i="2"/>
  <c r="I13" i="2"/>
  <c r="I14" i="2"/>
  <c r="J14" i="2" s="1"/>
  <c r="I15" i="2"/>
  <c r="I16" i="2"/>
  <c r="I17" i="2"/>
  <c r="I18" i="2"/>
  <c r="I19" i="2"/>
  <c r="H11" i="2"/>
  <c r="K11" i="2" s="1"/>
  <c r="L11" i="2" s="1"/>
  <c r="M11" i="2" s="1"/>
  <c r="N11" i="2" s="1"/>
  <c r="H12" i="2"/>
  <c r="K12" i="2" s="1"/>
  <c r="L12" i="2" s="1"/>
  <c r="M12" i="2" s="1"/>
  <c r="N12" i="2" s="1"/>
  <c r="H13" i="2"/>
  <c r="K13" i="2" s="1"/>
  <c r="L13" i="2" s="1"/>
  <c r="M13" i="2" s="1"/>
  <c r="N13" i="2" s="1"/>
  <c r="H15" i="2"/>
  <c r="K15" i="2" s="1"/>
  <c r="L15" i="2" s="1"/>
  <c r="M15" i="2" s="1"/>
  <c r="N15" i="2" s="1"/>
  <c r="H16" i="2"/>
  <c r="K16" i="2" s="1"/>
  <c r="L16" i="2" s="1"/>
  <c r="M16" i="2" s="1"/>
  <c r="N16" i="2" s="1"/>
  <c r="H17" i="2"/>
  <c r="K17" i="2" s="1"/>
  <c r="L17" i="2" s="1"/>
  <c r="M17" i="2" s="1"/>
  <c r="N17" i="2" s="1"/>
  <c r="H18" i="2"/>
  <c r="K18" i="2" s="1"/>
  <c r="L18" i="2" s="1"/>
  <c r="M18" i="2" s="1"/>
  <c r="N18" i="2" s="1"/>
  <c r="H19" i="2"/>
  <c r="K19" i="2" s="1"/>
  <c r="L19" i="2" s="1"/>
  <c r="M19" i="2" s="1"/>
  <c r="N19" i="2" s="1"/>
  <c r="H10" i="2"/>
  <c r="K10" i="2" s="1"/>
  <c r="L10" i="2" s="1"/>
  <c r="M10" i="2" s="1"/>
  <c r="N10" i="2" s="1"/>
  <c r="B25" i="3"/>
  <c r="I10" i="2"/>
  <c r="J10" i="2" s="1"/>
  <c r="J17" i="2" l="1"/>
  <c r="J15" i="2"/>
  <c r="J13" i="2"/>
  <c r="J11" i="2"/>
  <c r="J18" i="2"/>
  <c r="J16" i="2"/>
  <c r="J12" i="2"/>
  <c r="J19" i="2"/>
  <c r="N20" i="2"/>
  <c r="C6" i="2" s="1"/>
</calcChain>
</file>

<file path=xl/sharedStrings.xml><?xml version="1.0" encoding="utf-8"?>
<sst xmlns="http://schemas.openxmlformats.org/spreadsheetml/2006/main" count="55" uniqueCount="46">
  <si>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</si>
  <si>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</si>
  <si>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</si>
  <si>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</si>
  <si>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</si>
  <si>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</si>
  <si>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</si>
  <si>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</si>
  <si>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</si>
  <si>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Количество (объем) продукции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</si>
  <si>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</si>
  <si>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№2 с НДС',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</si>
  <si>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</si>
  <si>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</si>
  <si>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</si>
  <si>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</si>
  <si>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</si>
  <si>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</si>
  <si>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Цена за единицу изм. с округлением (вниз) до сотых долей после запятой (руб.)</t>
  </si>
  <si>
    <t>НМЦД договора с учетом округления цены за единицу (руб.)</t>
  </si>
  <si>
    <t>ИТОГО:</t>
  </si>
  <si>
    <r>
      <t>Номер исходящего запроса:</t>
    </r>
    <r>
      <rPr>
        <b/>
        <u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</t>
    </r>
  </si>
  <si>
    <t xml:space="preserve">(подпись/расшифровка подписи) </t>
  </si>
  <si>
    <t xml:space="preserve">"______" ___________________ 20__ г. </t>
  </si>
  <si>
    <t>Примечание:</t>
  </si>
  <si>
    <r>
      <t xml:space="preserve">*К РАСЧЕТУ НЕОБХОДИМО ПРИКЛАДЫВАТЬ СПРАВОЧНУЮ ИНФОРМАЦИЮ И ДОКУМЕНТЫ ЛИБО УКАЗЫВАТЬ РЕКВИЗИТЫ ДОКУМЕНТОВ, НА ОСНОВАНИИ КОТОРЫХ ВЫПОЛНЕН РАСЧЕТ. При этом в обосновании НМЦД, которое подлежит размещению в открытом доступе в информационно-телекоммуникационной сети "Интернет" </t>
    </r>
    <r>
      <rPr>
        <b/>
        <u/>
        <sz val="14"/>
        <color indexed="63"/>
        <rFont val="Times New Roman"/>
        <family val="1"/>
        <charset val="204"/>
      </rPr>
      <t>не указываются наименования поставщиков</t>
    </r>
    <r>
      <rPr>
        <sz val="14"/>
        <color indexed="63"/>
        <rFont val="Times New Roman"/>
        <family val="1"/>
        <charset val="204"/>
      </rPr>
      <t xml:space="preserve"> (подрядчиков, исполнителей), представивших соответствующую информацию. Оригиналы использованных при определении, обосновании НМЦД документов, снимки экрана ("скриншот"), содержащие изображения соответствующих страниц сайтов с указанием даты и времени их формирования, целесообразно хранить с иными документами о закупке, подлежащими хранению в соответствии с требованиями Федерального закона N 223-ФЗ.</t>
    </r>
  </si>
  <si>
    <t>Труба стальная бесшовная холоднодеформированная Ø 22×2,5 мм</t>
  </si>
  <si>
    <t>Труба стальная бесшовная холоднодеформированная Ø 32×2,5 мм</t>
  </si>
  <si>
    <t>Труба стальная бесшовная холоднодеформированная Ø 51×3,5 мм</t>
  </si>
  <si>
    <t>Труба стальная бесшовная горячедеформированная Ø 57×3 мм</t>
  </si>
  <si>
    <t>Труба стальная бесшовная горячедеформированная Ø 60×3 мм</t>
  </si>
  <si>
    <t>Труба стальная бесшовная горячедеформированная Ø 76×4 мм</t>
  </si>
  <si>
    <t>Труба стальная бесшовная горячедеформированная Ø 89×4 мм</t>
  </si>
  <si>
    <t>Труба стальная бесшовная горячедеформированная Ø 108×4 мм</t>
  </si>
  <si>
    <t>Труба стальная бесшовная горячедеформированная Ø 133×5 мм</t>
  </si>
  <si>
    <t>Труба стальная бесшовная горячедеформированная Ø 159×6 мм</t>
  </si>
  <si>
    <t>т.</t>
  </si>
  <si>
    <t>Поставщик №1 -- Вх.№04/04-46/7196/б/н от 24/08/2018 г.</t>
  </si>
  <si>
    <t>Поставщик №2 -- Вх. №04/04-46/7196/554 от 27/08/2018 г.</t>
  </si>
  <si>
    <t>Поставщик №3 --Вх. №04/04-46/7196/3794 от 30/08/2018 г. (позиция 1-4,6-10) (позиция 5 - источник вх.№04/04-46/7196/240818/2 от 24/08/2018 г)</t>
  </si>
  <si>
    <t>04-46/7196 от 24.08.2018 г.</t>
  </si>
  <si>
    <t>31.08.2018 г.</t>
  </si>
  <si>
    <t>Трубы стальные бесшовные</t>
  </si>
  <si>
    <t>Начальник ООТЗД (проверил)                                                                                             ________________/Леонов В.Ю./</t>
  </si>
  <si>
    <t>инженер ООТЗД                                                                                                        ________________/Приварский С.В. /</t>
  </si>
  <si>
    <t>Приложение №5 к Документации по запросу предложений 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</si>
</sst>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9" applyNumberFormat="0" applyAlignment="0" applyProtection="0"/>
    <xf numFmtId="0" fontId="12" fillId="27" borderId="10" applyNumberFormat="0" applyAlignment="0" applyProtection="0"/>
    <xf numFmtId="0" fontId="13" fillId="27" borderId="9" applyNumberFormat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28" borderId="15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3" fillId="0" borderId="1" xfId="0" applyNumberFormat="1" applyFont="1" applyBorder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2" fillId="0" borderId="8" xfId="0" applyNumberFormat="1" applyFont="1" applyBorder="1" applyAlignment="1">
      <alignment horizontal="center" vertical="top" wrapText="1"/>
    </xf>
    <xf numFmtId="0" fontId="26" fillId="33" borderId="1" xfId="0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7" xfId="0" applyFont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view="pageBreakPreview" zoomScale="55" zoomScaleNormal="80" zoomScaleSheetLayoutView="55" workbookViewId="0">
      <selection activeCell="M2" sqref="M2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28515625" style="1" customWidth="1"/>
    <col min="4" max="4" width="10.85546875" style="1" customWidth="1"/>
    <col min="5" max="5" width="15.28515625" style="1" customWidth="1"/>
    <col min="6" max="6" width="14.42578125" style="1" bestFit="1" customWidth="1"/>
    <col min="7" max="7" width="16.85546875" style="1" customWidth="1"/>
    <col min="8" max="8" width="14.42578125" style="1" bestFit="1" customWidth="1"/>
    <col min="9" max="9" width="12.140625" style="1" bestFit="1" customWidth="1"/>
    <col min="10" max="10" width="14.7109375" style="1" bestFit="1" customWidth="1"/>
    <col min="11" max="11" width="25.140625" style="1" bestFit="1" customWidth="1"/>
    <col min="12" max="12" width="18.85546875" style="1" customWidth="1"/>
    <col min="13" max="13" width="20.42578125" style="1" customWidth="1"/>
    <col min="14" max="14" width="19.42578125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6.570312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54" customHeight="1" x14ac:dyDescent="0.3">
      <c r="L1" s="51" t="s">
        <v>45</v>
      </c>
      <c r="M1" s="51"/>
      <c r="N1" s="51"/>
    </row>
    <row r="2" spans="1:23" ht="54.75" customHeight="1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23" ht="18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23" ht="18.75" customHeight="1" x14ac:dyDescent="0.3">
      <c r="A4" s="36" t="s">
        <v>1</v>
      </c>
      <c r="B4" s="37"/>
      <c r="C4" s="38" t="s">
        <v>42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23" ht="18.75" customHeight="1" x14ac:dyDescent="0.3">
      <c r="A5" s="28" t="s">
        <v>2</v>
      </c>
      <c r="B5" s="29"/>
      <c r="C5" s="30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1:23" ht="18.75" customHeight="1" x14ac:dyDescent="0.3">
      <c r="A6" s="42" t="s">
        <v>4</v>
      </c>
      <c r="B6" s="43"/>
      <c r="C6" s="36" t="str">
        <f>N20&amp;" руб. (расчет приложен в виде отдельной таблицы)"</f>
        <v>2838412,25 руб. (расчет приложен в виде отдельной таблицы)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7"/>
    </row>
    <row r="7" spans="1:23" ht="18.75" customHeight="1" x14ac:dyDescent="0.3">
      <c r="A7" s="36" t="s">
        <v>5</v>
      </c>
      <c r="B7" s="37"/>
      <c r="C7" s="36" t="s">
        <v>41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7"/>
    </row>
    <row r="8" spans="1:23" s="2" customFormat="1" ht="57.75" customHeight="1" x14ac:dyDescent="0.25">
      <c r="A8" s="45" t="s">
        <v>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1:23" ht="276" customHeight="1" x14ac:dyDescent="0.3">
      <c r="A9" s="3"/>
      <c r="B9" s="20" t="s">
        <v>7</v>
      </c>
      <c r="C9" s="3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5" t="s">
        <v>16</v>
      </c>
      <c r="L9" s="21" t="s">
        <v>17</v>
      </c>
      <c r="M9" s="21" t="s">
        <v>18</v>
      </c>
      <c r="N9" s="21" t="s">
        <v>19</v>
      </c>
    </row>
    <row r="10" spans="1:23" ht="36" customHeight="1" x14ac:dyDescent="0.3">
      <c r="A10" s="4">
        <v>1</v>
      </c>
      <c r="B10" s="26" t="s">
        <v>26</v>
      </c>
      <c r="C10" s="22" t="s">
        <v>36</v>
      </c>
      <c r="D10" s="27">
        <v>2.16</v>
      </c>
      <c r="E10" s="23">
        <v>187650</v>
      </c>
      <c r="F10" s="23">
        <v>201959.23</v>
      </c>
      <c r="G10" s="23">
        <v>174500</v>
      </c>
      <c r="H10" s="5">
        <f>AVERAGE(E10:G10)</f>
        <v>188036.41</v>
      </c>
      <c r="I10" s="6">
        <f>STDEV(E10,F10,G10)</f>
        <v>13733.692604842303</v>
      </c>
      <c r="J10" s="6">
        <f>I10/H10*100</f>
        <v>7.3037411237761365</v>
      </c>
      <c r="K10" s="7">
        <f>H10*D10</f>
        <v>406158.64560000005</v>
      </c>
      <c r="L10" s="8">
        <f>K10/D10</f>
        <v>188036.41</v>
      </c>
      <c r="M10" s="7">
        <f>ROUNDDOWN(L10,2)</f>
        <v>188036.41</v>
      </c>
      <c r="N10" s="9">
        <f>ROUND(M10*D10,2)</f>
        <v>406158.65</v>
      </c>
      <c r="O10" s="1">
        <v>780</v>
      </c>
      <c r="P10" s="10">
        <v>760</v>
      </c>
      <c r="Q10" s="1">
        <v>765</v>
      </c>
      <c r="S10" s="1">
        <v>156184.25</v>
      </c>
      <c r="T10" s="1">
        <v>154259</v>
      </c>
      <c r="W10" s="11"/>
    </row>
    <row r="11" spans="1:23" ht="36" customHeight="1" x14ac:dyDescent="0.3">
      <c r="A11" s="4">
        <v>2</v>
      </c>
      <c r="B11" s="26" t="s">
        <v>27</v>
      </c>
      <c r="C11" s="22" t="s">
        <v>36</v>
      </c>
      <c r="D11" s="27">
        <v>1.38</v>
      </c>
      <c r="E11" s="23">
        <v>170800</v>
      </c>
      <c r="F11" s="23">
        <v>176635.2</v>
      </c>
      <c r="G11" s="23">
        <v>154500</v>
      </c>
      <c r="H11" s="5">
        <f t="shared" ref="H11:H19" si="0">AVERAGE(E11:G11)</f>
        <v>167311.73333333334</v>
      </c>
      <c r="I11" s="6">
        <f t="shared" ref="I11:I19" si="1">STDEV(E11,F11,G11)</f>
        <v>11472.47893932839</v>
      </c>
      <c r="J11" s="6">
        <f t="shared" ref="J11:J19" si="2">I11/H11*100</f>
        <v>6.8569482311631402</v>
      </c>
      <c r="K11" s="7">
        <f t="shared" ref="K11:K19" si="3">H11*D11</f>
        <v>230890.19199999998</v>
      </c>
      <c r="L11" s="8">
        <f t="shared" ref="L11:L19" si="4">K11/D11</f>
        <v>167311.73333333334</v>
      </c>
      <c r="M11" s="7">
        <f t="shared" ref="M11:M19" si="5">ROUNDDOWN(L11,2)</f>
        <v>167311.73000000001</v>
      </c>
      <c r="N11" s="9">
        <f t="shared" ref="N11:N19" si="6">ROUND(M11*D11,2)</f>
        <v>230890.19</v>
      </c>
      <c r="P11" s="13"/>
      <c r="W11" s="11"/>
    </row>
    <row r="12" spans="1:23" ht="36" customHeight="1" x14ac:dyDescent="0.3">
      <c r="A12" s="4">
        <v>3</v>
      </c>
      <c r="B12" s="26" t="s">
        <v>28</v>
      </c>
      <c r="C12" s="22" t="s">
        <v>36</v>
      </c>
      <c r="D12" s="27">
        <v>0.92</v>
      </c>
      <c r="E12" s="23">
        <v>132200</v>
      </c>
      <c r="F12" s="23">
        <v>138649.10999999999</v>
      </c>
      <c r="G12" s="23">
        <v>124500</v>
      </c>
      <c r="H12" s="5">
        <f t="shared" si="0"/>
        <v>131783.03666666665</v>
      </c>
      <c r="I12" s="6">
        <f t="shared" si="1"/>
        <v>7083.7646956991193</v>
      </c>
      <c r="J12" s="6">
        <f t="shared" si="2"/>
        <v>5.3753236189395643</v>
      </c>
      <c r="K12" s="7">
        <f t="shared" si="3"/>
        <v>121240.39373333333</v>
      </c>
      <c r="L12" s="8">
        <f t="shared" si="4"/>
        <v>131783.03666666665</v>
      </c>
      <c r="M12" s="7">
        <f t="shared" si="5"/>
        <v>131783.03</v>
      </c>
      <c r="N12" s="9">
        <f t="shared" si="6"/>
        <v>121240.39</v>
      </c>
      <c r="P12" s="13"/>
      <c r="W12" s="11"/>
    </row>
    <row r="13" spans="1:23" ht="36" customHeight="1" x14ac:dyDescent="0.3">
      <c r="A13" s="4">
        <v>4</v>
      </c>
      <c r="B13" s="26" t="s">
        <v>29</v>
      </c>
      <c r="C13" s="22" t="s">
        <v>36</v>
      </c>
      <c r="D13" s="27">
        <v>4.34</v>
      </c>
      <c r="E13" s="23">
        <v>110500</v>
      </c>
      <c r="F13" s="23">
        <v>129785.71</v>
      </c>
      <c r="G13" s="23">
        <v>92000</v>
      </c>
      <c r="H13" s="5">
        <f t="shared" si="0"/>
        <v>110761.90333333334</v>
      </c>
      <c r="I13" s="6">
        <f t="shared" si="1"/>
        <v>18894.216444934449</v>
      </c>
      <c r="J13" s="6">
        <f t="shared" si="2"/>
        <v>17.058407156541083</v>
      </c>
      <c r="K13" s="7">
        <f t="shared" si="3"/>
        <v>480706.66046666668</v>
      </c>
      <c r="L13" s="8">
        <f t="shared" si="4"/>
        <v>110761.90333333334</v>
      </c>
      <c r="M13" s="7">
        <f t="shared" si="5"/>
        <v>110761.9</v>
      </c>
      <c r="N13" s="9">
        <f t="shared" si="6"/>
        <v>480706.65</v>
      </c>
      <c r="P13" s="13"/>
      <c r="W13" s="11"/>
    </row>
    <row r="14" spans="1:23" ht="36" customHeight="1" x14ac:dyDescent="0.3">
      <c r="A14" s="4">
        <v>5</v>
      </c>
      <c r="B14" s="26" t="s">
        <v>30</v>
      </c>
      <c r="C14" s="22" t="s">
        <v>36</v>
      </c>
      <c r="D14" s="27">
        <v>0.42</v>
      </c>
      <c r="E14" s="23">
        <v>100650</v>
      </c>
      <c r="F14" s="23">
        <v>138649.16</v>
      </c>
      <c r="G14" s="23">
        <v>104572.5</v>
      </c>
      <c r="H14" s="5">
        <f>AVERAGE(E14:G14)</f>
        <v>114623.88666666667</v>
      </c>
      <c r="I14" s="6">
        <f t="shared" si="1"/>
        <v>20898.727727269103</v>
      </c>
      <c r="J14" s="6">
        <f t="shared" si="2"/>
        <v>18.232436828846932</v>
      </c>
      <c r="K14" s="7">
        <f t="shared" si="3"/>
        <v>48142.032400000004</v>
      </c>
      <c r="L14" s="8">
        <f t="shared" si="4"/>
        <v>114623.88666666667</v>
      </c>
      <c r="M14" s="7">
        <f t="shared" si="5"/>
        <v>114623.88</v>
      </c>
      <c r="N14" s="9">
        <f t="shared" si="6"/>
        <v>48142.03</v>
      </c>
      <c r="P14" s="13"/>
      <c r="W14" s="11"/>
    </row>
    <row r="15" spans="1:23" ht="36" customHeight="1" x14ac:dyDescent="0.3">
      <c r="A15" s="4">
        <v>6</v>
      </c>
      <c r="B15" s="26" t="s">
        <v>31</v>
      </c>
      <c r="C15" s="22" t="s">
        <v>36</v>
      </c>
      <c r="D15" s="27">
        <v>11.76</v>
      </c>
      <c r="E15" s="23">
        <v>100650</v>
      </c>
      <c r="F15" s="23">
        <v>97497.58</v>
      </c>
      <c r="G15" s="23">
        <v>90000</v>
      </c>
      <c r="H15" s="5">
        <f t="shared" si="0"/>
        <v>96049.193333333344</v>
      </c>
      <c r="I15" s="6">
        <f t="shared" si="1"/>
        <v>5470.739707949313</v>
      </c>
      <c r="J15" s="6">
        <f t="shared" si="2"/>
        <v>5.6957685099586595</v>
      </c>
      <c r="K15" s="7">
        <f t="shared" si="3"/>
        <v>1129538.5136000002</v>
      </c>
      <c r="L15" s="8">
        <f t="shared" si="4"/>
        <v>96049.193333333344</v>
      </c>
      <c r="M15" s="7">
        <f t="shared" si="5"/>
        <v>96049.19</v>
      </c>
      <c r="N15" s="9">
        <f t="shared" si="6"/>
        <v>1129538.47</v>
      </c>
      <c r="P15" s="13"/>
      <c r="W15" s="11"/>
    </row>
    <row r="16" spans="1:23" ht="36" customHeight="1" x14ac:dyDescent="0.3">
      <c r="A16" s="4">
        <v>7</v>
      </c>
      <c r="B16" s="26" t="s">
        <v>32</v>
      </c>
      <c r="C16" s="22" t="s">
        <v>36</v>
      </c>
      <c r="D16" s="27">
        <v>1.81</v>
      </c>
      <c r="E16" s="23">
        <v>100650</v>
      </c>
      <c r="F16" s="23">
        <v>97497.58</v>
      </c>
      <c r="G16" s="23">
        <v>90000</v>
      </c>
      <c r="H16" s="5">
        <f t="shared" si="0"/>
        <v>96049.193333333344</v>
      </c>
      <c r="I16" s="6">
        <f t="shared" si="1"/>
        <v>5470.739707949313</v>
      </c>
      <c r="J16" s="6">
        <f t="shared" si="2"/>
        <v>5.6957685099586595</v>
      </c>
      <c r="K16" s="7">
        <f t="shared" si="3"/>
        <v>173849.03993333335</v>
      </c>
      <c r="L16" s="8">
        <f t="shared" si="4"/>
        <v>96049.193333333344</v>
      </c>
      <c r="M16" s="7">
        <f t="shared" si="5"/>
        <v>96049.19</v>
      </c>
      <c r="N16" s="9">
        <f t="shared" si="6"/>
        <v>173849.03</v>
      </c>
      <c r="P16" s="13"/>
      <c r="W16" s="11"/>
    </row>
    <row r="17" spans="1:25" ht="36" customHeight="1" x14ac:dyDescent="0.3">
      <c r="A17" s="4">
        <v>8</v>
      </c>
      <c r="B17" s="26" t="s">
        <v>33</v>
      </c>
      <c r="C17" s="22" t="s">
        <v>36</v>
      </c>
      <c r="D17" s="27">
        <v>1.35</v>
      </c>
      <c r="E17" s="23">
        <v>98300</v>
      </c>
      <c r="F17" s="23">
        <v>93698.95</v>
      </c>
      <c r="G17" s="23">
        <v>90000</v>
      </c>
      <c r="H17" s="5">
        <f t="shared" si="0"/>
        <v>93999.650000000009</v>
      </c>
      <c r="I17" s="6">
        <f t="shared" si="1"/>
        <v>4158.162498929064</v>
      </c>
      <c r="J17" s="6">
        <f t="shared" si="2"/>
        <v>4.4235935973475051</v>
      </c>
      <c r="K17" s="7">
        <f t="shared" si="3"/>
        <v>126899.52750000003</v>
      </c>
      <c r="L17" s="8">
        <f t="shared" si="4"/>
        <v>93999.650000000009</v>
      </c>
      <c r="M17" s="7">
        <f t="shared" si="5"/>
        <v>93999.65</v>
      </c>
      <c r="N17" s="9">
        <f t="shared" si="6"/>
        <v>126899.53</v>
      </c>
      <c r="P17" s="13"/>
      <c r="W17" s="11"/>
    </row>
    <row r="18" spans="1:25" ht="36" customHeight="1" x14ac:dyDescent="0.3">
      <c r="A18" s="4">
        <v>9</v>
      </c>
      <c r="B18" s="26" t="s">
        <v>34</v>
      </c>
      <c r="C18" s="22" t="s">
        <v>36</v>
      </c>
      <c r="D18" s="27">
        <v>0.2</v>
      </c>
      <c r="E18" s="23">
        <v>98300</v>
      </c>
      <c r="F18" s="23">
        <v>93065.88</v>
      </c>
      <c r="G18" s="23">
        <v>90000.02</v>
      </c>
      <c r="H18" s="5">
        <f t="shared" si="0"/>
        <v>93788.633333333346</v>
      </c>
      <c r="I18" s="6">
        <f t="shared" si="1"/>
        <v>4196.9270050518289</v>
      </c>
      <c r="J18" s="6">
        <f t="shared" si="2"/>
        <v>4.4748780911814414</v>
      </c>
      <c r="K18" s="7">
        <f t="shared" si="3"/>
        <v>18757.726666666669</v>
      </c>
      <c r="L18" s="8">
        <f t="shared" si="4"/>
        <v>93788.633333333346</v>
      </c>
      <c r="M18" s="7">
        <f t="shared" si="5"/>
        <v>93788.63</v>
      </c>
      <c r="N18" s="9">
        <f t="shared" si="6"/>
        <v>18757.73</v>
      </c>
      <c r="P18" s="13"/>
      <c r="W18" s="11"/>
    </row>
    <row r="19" spans="1:25" ht="36" customHeight="1" x14ac:dyDescent="0.3">
      <c r="A19" s="4">
        <v>10</v>
      </c>
      <c r="B19" s="26" t="s">
        <v>35</v>
      </c>
      <c r="C19" s="22" t="s">
        <v>36</v>
      </c>
      <c r="D19" s="27">
        <v>1.0900000000000001</v>
      </c>
      <c r="E19" s="23">
        <v>98300</v>
      </c>
      <c r="F19" s="23">
        <v>93065.85</v>
      </c>
      <c r="G19" s="23">
        <v>90000</v>
      </c>
      <c r="H19" s="5">
        <f t="shared" si="0"/>
        <v>93788.616666666654</v>
      </c>
      <c r="I19" s="6">
        <f t="shared" si="1"/>
        <v>4196.9386153282403</v>
      </c>
      <c r="J19" s="6">
        <f t="shared" si="2"/>
        <v>4.4748912655834827</v>
      </c>
      <c r="K19" s="7">
        <f t="shared" si="3"/>
        <v>102229.59216666665</v>
      </c>
      <c r="L19" s="8">
        <f t="shared" si="4"/>
        <v>93788.616666666654</v>
      </c>
      <c r="M19" s="7">
        <f t="shared" si="5"/>
        <v>93788.61</v>
      </c>
      <c r="N19" s="9">
        <f t="shared" si="6"/>
        <v>102229.58</v>
      </c>
      <c r="P19" s="13"/>
      <c r="W19" s="11"/>
    </row>
    <row r="20" spans="1:25" ht="15" customHeight="1" x14ac:dyDescent="0.3">
      <c r="A20" s="48" t="s">
        <v>20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12">
        <f>SUM(N10:N19)</f>
        <v>2838412.2499999995</v>
      </c>
      <c r="P20" s="13"/>
      <c r="W20" s="11"/>
    </row>
    <row r="21" spans="1:25" ht="15" customHeight="1" x14ac:dyDescent="0.3">
      <c r="P21" s="13"/>
    </row>
    <row r="22" spans="1:25" ht="18.75" customHeight="1" x14ac:dyDescent="0.3">
      <c r="B22" s="14" t="s">
        <v>21</v>
      </c>
      <c r="C22" s="49" t="s">
        <v>40</v>
      </c>
      <c r="D22" s="49"/>
      <c r="E22" s="49"/>
      <c r="F22" s="49"/>
      <c r="G22" s="49"/>
      <c r="H22" s="49"/>
      <c r="I22" s="15"/>
      <c r="J22" s="15"/>
    </row>
    <row r="23" spans="1:25" ht="18.7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W23" s="16"/>
    </row>
    <row r="24" spans="1:25" ht="15" customHeight="1" x14ac:dyDescent="0.3">
      <c r="B24" s="15"/>
      <c r="C24" s="15"/>
      <c r="D24" s="15"/>
      <c r="E24" s="15"/>
      <c r="F24" s="15"/>
      <c r="G24" s="15"/>
      <c r="H24" s="15"/>
      <c r="I24" s="15"/>
      <c r="J24" s="15"/>
    </row>
    <row r="25" spans="1:25" ht="15" customHeight="1" x14ac:dyDescent="0.3">
      <c r="B25" s="24" t="s">
        <v>37</v>
      </c>
      <c r="C25" s="24"/>
      <c r="D25" s="24"/>
      <c r="E25" s="24"/>
      <c r="F25" s="24"/>
      <c r="G25" s="24"/>
      <c r="H25" s="24"/>
      <c r="I25" s="24"/>
      <c r="J25" s="24"/>
      <c r="Y25" s="17"/>
    </row>
    <row r="26" spans="1:25" ht="15" customHeight="1" x14ac:dyDescent="0.3">
      <c r="B26" s="24" t="s">
        <v>38</v>
      </c>
      <c r="C26" s="24"/>
      <c r="D26" s="24"/>
      <c r="E26" s="24"/>
      <c r="F26" s="24"/>
      <c r="G26" s="24"/>
      <c r="H26" s="24"/>
      <c r="I26" s="24"/>
      <c r="J26" s="24"/>
    </row>
    <row r="27" spans="1:25" ht="21.75" customHeight="1" x14ac:dyDescent="0.3">
      <c r="B27" s="24" t="s">
        <v>39</v>
      </c>
      <c r="C27" s="24"/>
      <c r="D27" s="24"/>
      <c r="E27" s="24"/>
      <c r="F27" s="24"/>
      <c r="G27" s="24"/>
      <c r="H27" s="24"/>
      <c r="I27" s="24"/>
      <c r="J27" s="24"/>
    </row>
    <row r="28" spans="1:25" ht="41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</row>
    <row r="29" spans="1:25" ht="49.5" hidden="1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</row>
    <row r="30" spans="1:25" ht="1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</row>
    <row r="31" spans="1:25" ht="15" customHeight="1" x14ac:dyDescent="0.3">
      <c r="B31" s="33" t="s">
        <v>43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25" ht="20.25" customHeight="1" x14ac:dyDescent="0.3"/>
    <row r="33" spans="2:12" ht="15" customHeight="1" x14ac:dyDescent="0.3">
      <c r="B33" s="33" t="s">
        <v>44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15.75" customHeight="1" x14ac:dyDescent="0.3">
      <c r="B34" s="18" t="s">
        <v>22</v>
      </c>
      <c r="C34" s="15"/>
      <c r="D34" s="15"/>
      <c r="E34" s="15"/>
      <c r="F34" s="15"/>
      <c r="G34" s="15"/>
      <c r="H34" s="15"/>
      <c r="I34" s="15"/>
      <c r="J34" s="15"/>
    </row>
    <row r="35" spans="2:12" ht="1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</row>
    <row r="36" spans="2:12" ht="15.75" customHeight="1" x14ac:dyDescent="0.3">
      <c r="B36" s="50" t="s">
        <v>23</v>
      </c>
      <c r="C36" s="50"/>
      <c r="D36" s="15"/>
      <c r="E36" s="15"/>
      <c r="F36" s="15"/>
      <c r="G36" s="15"/>
      <c r="H36" s="15"/>
      <c r="I36" s="15"/>
      <c r="J36" s="15"/>
    </row>
    <row r="37" spans="2:12" ht="1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</row>
    <row r="38" spans="2:12" ht="15.75" customHeight="1" x14ac:dyDescent="0.3">
      <c r="B38" s="19" t="s">
        <v>24</v>
      </c>
      <c r="C38" s="15"/>
      <c r="D38" s="15"/>
      <c r="E38" s="15"/>
      <c r="F38" s="15"/>
      <c r="G38" s="15"/>
      <c r="H38" s="15"/>
      <c r="I38" s="15"/>
      <c r="J38" s="15"/>
    </row>
    <row r="39" spans="2:12" ht="15" customHeight="1" x14ac:dyDescent="0.3">
      <c r="B39" s="41" t="s">
        <v>25</v>
      </c>
      <c r="C39" s="41"/>
      <c r="D39" s="41"/>
      <c r="E39" s="41"/>
      <c r="F39" s="41"/>
      <c r="G39" s="41"/>
      <c r="H39" s="41"/>
      <c r="I39" s="41"/>
      <c r="J39" s="41"/>
    </row>
    <row r="40" spans="2:12" ht="15" customHeight="1" x14ac:dyDescent="0.3"/>
    <row r="41" spans="2:12" ht="185.25" customHeight="1" x14ac:dyDescent="0.3"/>
  </sheetData>
  <mergeCells count="18">
    <mergeCell ref="L1:N1"/>
    <mergeCell ref="B39:J39"/>
    <mergeCell ref="A6:B6"/>
    <mergeCell ref="C6:N6"/>
    <mergeCell ref="A7:B7"/>
    <mergeCell ref="C7:N7"/>
    <mergeCell ref="A8:N8"/>
    <mergeCell ref="A20:M20"/>
    <mergeCell ref="C22:H22"/>
    <mergeCell ref="B36:C36"/>
    <mergeCell ref="A5:B5"/>
    <mergeCell ref="C5:N5"/>
    <mergeCell ref="B31:L31"/>
    <mergeCell ref="B33:L33"/>
    <mergeCell ref="A2:K2"/>
    <mergeCell ref="A3:K3"/>
    <mergeCell ref="A4:B4"/>
    <mergeCell ref="C4:N4"/>
  </mergeCells>
  <phoneticPr fontId="8" type="noConversion"/>
  <pageMargins left="0" right="0" top="0" bottom="0" header="0" footer="0"/>
  <pageSetup paperSize="9" scale="49" fitToHeight="0" orientation="landscape" r:id="rId1"/>
  <rowBreaks count="1" manualBreakCount="1">
    <brk id="3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5"/>
  <sheetViews>
    <sheetView workbookViewId="0">
      <selection activeCell="B26" sqref="B26"/>
    </sheetView>
  </sheetViews>
  <sheetFormatPr defaultRowHeight="15" customHeight="1" x14ac:dyDescent="0.25"/>
  <sheetData>
    <row r="1" spans="2:2" ht="15" customHeight="1" x14ac:dyDescent="0.25">
      <c r="B1">
        <v>207360</v>
      </c>
    </row>
    <row r="2" spans="2:2" ht="15" customHeight="1" x14ac:dyDescent="0.25">
      <c r="B2">
        <v>1197720</v>
      </c>
    </row>
    <row r="3" spans="2:2" ht="15" customHeight="1" x14ac:dyDescent="0.25">
      <c r="B3">
        <v>136560</v>
      </c>
    </row>
    <row r="4" spans="2:2" ht="15" customHeight="1" x14ac:dyDescent="0.25">
      <c r="B4">
        <v>164880</v>
      </c>
    </row>
    <row r="5" spans="2:2" ht="15" customHeight="1" x14ac:dyDescent="0.25">
      <c r="B5">
        <v>360624</v>
      </c>
    </row>
    <row r="6" spans="2:2" ht="15" customHeight="1" x14ac:dyDescent="0.25">
      <c r="B6">
        <v>806234</v>
      </c>
    </row>
    <row r="7" spans="2:2" ht="15" customHeight="1" x14ac:dyDescent="0.25">
      <c r="B7">
        <v>9280</v>
      </c>
    </row>
    <row r="8" spans="2:2" ht="15" customHeight="1" x14ac:dyDescent="0.25">
      <c r="B8">
        <v>1640</v>
      </c>
    </row>
    <row r="9" spans="2:2" ht="15" customHeight="1" x14ac:dyDescent="0.25">
      <c r="B9">
        <v>8200</v>
      </c>
    </row>
    <row r="10" spans="2:2" ht="15" customHeight="1" x14ac:dyDescent="0.25">
      <c r="B10">
        <v>37120</v>
      </c>
    </row>
    <row r="11" spans="2:2" ht="15" customHeight="1" x14ac:dyDescent="0.25">
      <c r="B11">
        <v>21930</v>
      </c>
    </row>
    <row r="12" spans="2:2" ht="15" customHeight="1" x14ac:dyDescent="0.25">
      <c r="B12">
        <v>60512</v>
      </c>
    </row>
    <row r="13" spans="2:2" ht="15" customHeight="1" x14ac:dyDescent="0.25">
      <c r="B13">
        <v>517038</v>
      </c>
    </row>
    <row r="14" spans="2:2" ht="15" customHeight="1" x14ac:dyDescent="0.25">
      <c r="B14">
        <v>283668</v>
      </c>
    </row>
    <row r="15" spans="2:2" ht="15" customHeight="1" x14ac:dyDescent="0.25">
      <c r="B15">
        <v>39348</v>
      </c>
    </row>
    <row r="16" spans="2:2" ht="15" customHeight="1" x14ac:dyDescent="0.25">
      <c r="B16">
        <v>41812</v>
      </c>
    </row>
    <row r="17" spans="2:2" ht="15" customHeight="1" x14ac:dyDescent="0.25">
      <c r="B17">
        <v>48984</v>
      </c>
    </row>
    <row r="18" spans="2:2" ht="15" customHeight="1" x14ac:dyDescent="0.25">
      <c r="B18">
        <v>118400</v>
      </c>
    </row>
    <row r="19" spans="2:2" ht="15" customHeight="1" x14ac:dyDescent="0.25">
      <c r="B19">
        <v>85988</v>
      </c>
    </row>
    <row r="20" spans="2:2" ht="15" customHeight="1" x14ac:dyDescent="0.25">
      <c r="B20">
        <v>403252</v>
      </c>
    </row>
    <row r="21" spans="2:2" ht="15" customHeight="1" x14ac:dyDescent="0.25">
      <c r="B21">
        <v>35906</v>
      </c>
    </row>
    <row r="22" spans="2:2" ht="15" customHeight="1" x14ac:dyDescent="0.25">
      <c r="B22">
        <v>35256</v>
      </c>
    </row>
    <row r="23" spans="2:2" ht="15" customHeight="1" x14ac:dyDescent="0.25">
      <c r="B23">
        <v>56610</v>
      </c>
    </row>
    <row r="24" spans="2:2" ht="15" customHeight="1" x14ac:dyDescent="0.25">
      <c r="B24">
        <v>47340</v>
      </c>
    </row>
    <row r="25" spans="2:2" ht="15" customHeight="1" x14ac:dyDescent="0.25">
      <c r="B25">
        <f>SUM(B1:B24)</f>
        <v>4725662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2018-09-27T09:30:30Z</cp:lastPrinted>
  <dcterms:created xsi:type="dcterms:W3CDTF">2017-07-07T10:59:11Z</dcterms:created>
  <dcterms:modified xsi:type="dcterms:W3CDTF">2018-09-27T12:12:08Z</dcterms:modified>
</cp:coreProperties>
</file>