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80" windowHeight="1170"/>
  </bookViews>
  <sheets>
    <sheet name="Сводный сметный расчет" sheetId="2" r:id="rId1"/>
    <sheet name="Source" sheetId="1" r:id="rId2"/>
  </sheets>
  <definedNames>
    <definedName name="_xlnm.Print_Area" localSheetId="0">'Сводный сметный расчет'!$A$5:$H$95</definedName>
  </definedNames>
  <calcPr calcId="144525"/>
</workbook>
</file>

<file path=xl/calcChain.xml><?xml version="1.0" encoding="utf-8"?>
<calcChain xmlns="http://schemas.openxmlformats.org/spreadsheetml/2006/main">
  <c r="G93" i="2" l="1"/>
  <c r="G91" i="2"/>
  <c r="A91" i="2"/>
  <c r="G89" i="2"/>
  <c r="C83" i="2"/>
  <c r="H83" i="2"/>
  <c r="G83" i="2"/>
  <c r="F83" i="2"/>
  <c r="E83" i="2"/>
  <c r="D83" i="2"/>
  <c r="H82" i="2"/>
  <c r="G82" i="2"/>
  <c r="F82" i="2"/>
  <c r="E82" i="2"/>
  <c r="D82" i="2"/>
  <c r="C82" i="2"/>
  <c r="B82" i="2"/>
  <c r="H81" i="2"/>
  <c r="G81" i="2"/>
  <c r="F81" i="2"/>
  <c r="E81" i="2"/>
  <c r="D81" i="2"/>
  <c r="C81" i="2"/>
  <c r="B81" i="2"/>
  <c r="H80" i="2"/>
  <c r="G80" i="2"/>
  <c r="F80" i="2"/>
  <c r="E80" i="2"/>
  <c r="D80" i="2"/>
  <c r="C80" i="2"/>
  <c r="B80" i="2"/>
  <c r="C79" i="2"/>
  <c r="C77" i="2"/>
  <c r="H77" i="2"/>
  <c r="G77" i="2"/>
  <c r="F77" i="2"/>
  <c r="E77" i="2"/>
  <c r="D77" i="2"/>
  <c r="H76" i="2"/>
  <c r="G76" i="2"/>
  <c r="F76" i="2"/>
  <c r="E76" i="2"/>
  <c r="D76" i="2"/>
  <c r="C76" i="2"/>
  <c r="B76" i="2"/>
  <c r="C75" i="2"/>
  <c r="C73" i="2"/>
  <c r="H73" i="2"/>
  <c r="G73" i="2"/>
  <c r="F73" i="2"/>
  <c r="E73" i="2"/>
  <c r="D73" i="2"/>
  <c r="H72" i="2"/>
  <c r="G72" i="2"/>
  <c r="F72" i="2"/>
  <c r="E72" i="2"/>
  <c r="D72" i="2"/>
  <c r="C72" i="2"/>
  <c r="B72" i="2"/>
  <c r="C71" i="2"/>
  <c r="C69" i="2"/>
  <c r="H69" i="2"/>
  <c r="G69" i="2"/>
  <c r="F69" i="2"/>
  <c r="E69" i="2"/>
  <c r="D69" i="2"/>
  <c r="H68" i="2"/>
  <c r="G68" i="2"/>
  <c r="F68" i="2"/>
  <c r="E68" i="2"/>
  <c r="D68" i="2"/>
  <c r="C68" i="2"/>
  <c r="B68" i="2"/>
  <c r="C67" i="2"/>
  <c r="C65" i="2"/>
  <c r="H65" i="2"/>
  <c r="G65" i="2"/>
  <c r="F65" i="2"/>
  <c r="E65" i="2"/>
  <c r="D65" i="2"/>
  <c r="H64" i="2"/>
  <c r="G64" i="2"/>
  <c r="F64" i="2"/>
  <c r="E64" i="2"/>
  <c r="D64" i="2"/>
  <c r="C64" i="2"/>
  <c r="B64" i="2"/>
  <c r="C63" i="2"/>
  <c r="C61" i="2"/>
  <c r="H61" i="2"/>
  <c r="G61" i="2"/>
  <c r="F61" i="2"/>
  <c r="E61" i="2"/>
  <c r="D61" i="2"/>
  <c r="H60" i="2"/>
  <c r="G60" i="2"/>
  <c r="F60" i="2"/>
  <c r="E60" i="2"/>
  <c r="D60" i="2"/>
  <c r="C60" i="2"/>
  <c r="B60" i="2"/>
  <c r="C59" i="2"/>
  <c r="C57" i="2"/>
  <c r="H57" i="2"/>
  <c r="G57" i="2"/>
  <c r="F57" i="2"/>
  <c r="E57" i="2"/>
  <c r="D57" i="2"/>
  <c r="H56" i="2"/>
  <c r="G56" i="2"/>
  <c r="F56" i="2"/>
  <c r="E56" i="2"/>
  <c r="D56" i="2"/>
  <c r="C56" i="2"/>
  <c r="B56" i="2"/>
  <c r="C55" i="2"/>
  <c r="C53" i="2"/>
  <c r="H53" i="2"/>
  <c r="G53" i="2"/>
  <c r="F53" i="2"/>
  <c r="E53" i="2"/>
  <c r="D53" i="2"/>
  <c r="C52" i="2"/>
  <c r="C50" i="2"/>
  <c r="H50" i="2"/>
  <c r="G50" i="2"/>
  <c r="F50" i="2"/>
  <c r="E50" i="2"/>
  <c r="D50" i="2"/>
  <c r="H49" i="2"/>
  <c r="G49" i="2"/>
  <c r="F49" i="2"/>
  <c r="E49" i="2"/>
  <c r="D49" i="2"/>
  <c r="C49" i="2"/>
  <c r="B49" i="2"/>
  <c r="C48" i="2"/>
  <c r="C46" i="2"/>
  <c r="H46" i="2"/>
  <c r="G46" i="2"/>
  <c r="F46" i="2"/>
  <c r="E46" i="2"/>
  <c r="D46" i="2"/>
  <c r="C45" i="2"/>
  <c r="C43" i="2"/>
  <c r="H43" i="2"/>
  <c r="G43" i="2"/>
  <c r="F43" i="2"/>
  <c r="E43" i="2"/>
  <c r="D43" i="2"/>
  <c r="U42" i="2"/>
  <c r="C42" i="2"/>
  <c r="C40" i="2"/>
  <c r="H40" i="2"/>
  <c r="G40" i="2"/>
  <c r="F40" i="2"/>
  <c r="E40" i="2"/>
  <c r="D40" i="2"/>
  <c r="C39" i="2"/>
  <c r="C37" i="2"/>
  <c r="H37" i="2"/>
  <c r="G37" i="2"/>
  <c r="F37" i="2"/>
  <c r="E37" i="2"/>
  <c r="D37" i="2"/>
  <c r="H36" i="2"/>
  <c r="G36" i="2"/>
  <c r="F36" i="2"/>
  <c r="E36" i="2"/>
  <c r="D36" i="2"/>
  <c r="C36" i="2"/>
  <c r="B36" i="2"/>
  <c r="C35" i="2"/>
  <c r="C33" i="2"/>
  <c r="H33" i="2"/>
  <c r="G33" i="2"/>
  <c r="F33" i="2"/>
  <c r="E33" i="2"/>
  <c r="D33" i="2"/>
  <c r="C32" i="2"/>
  <c r="D24" i="2"/>
  <c r="A23" i="2"/>
  <c r="T21" i="2"/>
  <c r="A14" i="2"/>
  <c r="C7" i="2"/>
  <c r="A5" i="2"/>
</calcChain>
</file>

<file path=xl/sharedStrings.xml><?xml version="1.0" encoding="utf-8"?>
<sst xmlns="http://schemas.openxmlformats.org/spreadsheetml/2006/main" count="223" uniqueCount="164">
  <si>
    <t>Smeta.RU  (495) 974-1589</t>
  </si>
  <si>
    <t>_SSR_</t>
  </si>
  <si>
    <t>Smeta.RU</t>
  </si>
  <si>
    <t/>
  </si>
  <si>
    <t>Новый ССР 1</t>
  </si>
  <si>
    <t>Капитальный ремонт 2-х котлов ДКВР-10-13, заводской № 8466 и № 7832 в котельной по адресу: ул.Лесная,1 г.Алушта, Республика Крым</t>
  </si>
  <si>
    <t>ГУП РК "Крымтеплокоммунэнерго"</t>
  </si>
  <si>
    <t>Прилипко Д.В.</t>
  </si>
  <si>
    <t>2001, Январь</t>
  </si>
  <si>
    <t>2019, Февраль</t>
  </si>
  <si>
    <t>Капитальный ремонт  котла ДКВР-10-13, заводской № 8466 2 в котельной по адресу: ул.Лесная,1 г.Алушта, Республика Крым</t>
  </si>
  <si>
    <t>Гл. 1</t>
  </si>
  <si>
    <t>Глава  1. Подготовка площадок (территории) капитального ремонта</t>
  </si>
  <si>
    <t>Гл. 2</t>
  </si>
  <si>
    <t>Глава  2. Основные объекты</t>
  </si>
  <si>
    <t>02-01-01</t>
  </si>
  <si>
    <t>Капитальный ремонт котла ДКВР -10-13, заводской №8466  в котельной по адресу: ул. Лесная,1 г. Алушта , Республика Крым</t>
  </si>
  <si>
    <t>Гл. 3</t>
  </si>
  <si>
    <t>Глава  3. Объекты подсобного и обслуживающего назначения</t>
  </si>
  <si>
    <t>Гл. 4</t>
  </si>
  <si>
    <t>Глава  4. Наружные сети и сооружения водоснабжения, канализации, теплоснабжения и газоснабжения.</t>
  </si>
  <si>
    <t>Гл. 5</t>
  </si>
  <si>
    <t>Глава  5. Благоустройство и озеленение территории.</t>
  </si>
  <si>
    <t>Гл. 15</t>
  </si>
  <si>
    <t>Итого по главам 1 - 5</t>
  </si>
  <si>
    <t>Итог 40</t>
  </si>
  <si>
    <t>Гл. 6</t>
  </si>
  <si>
    <t>Глава  6. Временные здания и сооружения.</t>
  </si>
  <si>
    <t>Гл. 16</t>
  </si>
  <si>
    <t>Итого по главам 1 - 6</t>
  </si>
  <si>
    <t>Итог 41</t>
  </si>
  <si>
    <t>Гл. 7</t>
  </si>
  <si>
    <t>Глава  7. Прочие работы и затраты.</t>
  </si>
  <si>
    <t>07-01-01</t>
  </si>
  <si>
    <t>Пуско-наладочные работы  котла  ДКВР -10-13 заводской № 8466  в котельной по адресу: ул.Лесная,1 г.Алушта, Республика Крым</t>
  </si>
  <si>
    <t>Итог 22</t>
  </si>
  <si>
    <t>Затраты на проведение пусконаладочных работ</t>
  </si>
  <si>
    <t>Гл. 17</t>
  </si>
  <si>
    <t>Итого по главам 1 - 7</t>
  </si>
  <si>
    <t>Итог 42</t>
  </si>
  <si>
    <t>Гл. 8</t>
  </si>
  <si>
    <t>Глава 8. Технический надзор</t>
  </si>
  <si>
    <t>МДС 81-35.2004 п.4.87</t>
  </si>
  <si>
    <t>Итог 28</t>
  </si>
  <si>
    <t>Затраты  на содержание службы заказчика-застройцика, привлекаемого государственным инвестором для реализации государственного заказа на строительство. 2,14% ( технадзор)</t>
  </si>
  <si>
    <t>Гл. 18</t>
  </si>
  <si>
    <t>Итого по главам 1-8</t>
  </si>
  <si>
    <t>Итог 46</t>
  </si>
  <si>
    <t>Гл. 9</t>
  </si>
  <si>
    <t>Глава 9. Проектные и изыскательские работы, авторский надзор</t>
  </si>
  <si>
    <t>Договор от 15.01.2019г.№91-0013 19</t>
  </si>
  <si>
    <t>Итог 33</t>
  </si>
  <si>
    <t>Средства на оплату проведения экспертизы предпроектной и проектно-сметной документации</t>
  </si>
  <si>
    <t>Гл. 10</t>
  </si>
  <si>
    <t>ИТОГО ПО ГЛАВАМ 1-9</t>
  </si>
  <si>
    <t>Итог 37</t>
  </si>
  <si>
    <t>Итого по разделам 1 - 9</t>
  </si>
  <si>
    <t>МДС 81-35.2004 П.4.96</t>
  </si>
  <si>
    <t>Итог 38</t>
  </si>
  <si>
    <t>Средства на возмещение расходов по оплате непредвиденных работ и затрат.-2%</t>
  </si>
  <si>
    <t>фз №303 ОТ 03.08.2018г.</t>
  </si>
  <si>
    <t>Итог 39</t>
  </si>
  <si>
    <t>Средства на покрытие затрат по уплате налога на добавленную стоимость -20%</t>
  </si>
  <si>
    <t>02-01-01_</t>
  </si>
  <si>
    <t>Капитальный ремонт  котла  ДКВР- 10-13 заводской № 8466  в котельной по адресу: ул.Лесная,1, г.Алушта, Республика Крым</t>
  </si>
  <si>
    <t>Глава 1. Подготовка территории строительства</t>
  </si>
  <si>
    <t>Оформление земельного участка</t>
  </si>
  <si>
    <t>Затраты по разбивке основных осей зданий и сооружений</t>
  </si>
  <si>
    <t>Плата за землю при выкупе земельного участка для строительства</t>
  </si>
  <si>
    <t>Затраты, связанные с получением исходных данных и технических условий</t>
  </si>
  <si>
    <t>Археологические раскопки</t>
  </si>
  <si>
    <t>Плата за аренду земельного участка в период строительства</t>
  </si>
  <si>
    <t>Компенсационные выплаты</t>
  </si>
  <si>
    <t>Затраты, связанные с неблагоприятными гидрогеологическими условиями</t>
  </si>
  <si>
    <t>Затраты на устройства объездов для городского транспорта</t>
  </si>
  <si>
    <t>Освобождение территории строительства</t>
  </si>
  <si>
    <t>Осушение территории стройки</t>
  </si>
  <si>
    <t>Затраты на разминирование территории строительства</t>
  </si>
  <si>
    <t>Рекультивация земель</t>
  </si>
  <si>
    <t>Глава  8. Временные здания и сооружения</t>
  </si>
  <si>
    <t>Временные здания и сооружения</t>
  </si>
  <si>
    <t>Глава  9. Прочие работы и затраты</t>
  </si>
  <si>
    <t>Зимнее удорожание</t>
  </si>
  <si>
    <t>Лимит по снегоборьбе</t>
  </si>
  <si>
    <t>Содержание действующих постоянных автомобильных дорог</t>
  </si>
  <si>
    <t>Затраты по перевозке автомобильным транспортом работников строительных и монтажных организаций</t>
  </si>
  <si>
    <t>Вахтовый метод</t>
  </si>
  <si>
    <t>Командировочные</t>
  </si>
  <si>
    <t>Перебазирование строительно-монтажных организаций</t>
  </si>
  <si>
    <t>Премированием за ввод в действие построенных объектов</t>
  </si>
  <si>
    <t>Добровольное страхование работников и имущества, в том числе строительных рисков</t>
  </si>
  <si>
    <t>Средства на организацию и проведение подрядных торгов (тендеров)</t>
  </si>
  <si>
    <t>Борьба с гнусом</t>
  </si>
  <si>
    <t>Затраты по содержанию горноспасательной службы</t>
  </si>
  <si>
    <t>Пусконаладочные работы (вхолостую)</t>
  </si>
  <si>
    <t>Глава 10. Содержание дирекции (технический надзор) строящегося предприятия (сооружения)</t>
  </si>
  <si>
    <t>Содержание службы заказчика-застройщика (технического надзора) строящегося предприятия</t>
  </si>
  <si>
    <t>Глава 11. Подготовка эксплуатационных кадров</t>
  </si>
  <si>
    <t>Подготовка эксплуатационных кадров</t>
  </si>
  <si>
    <t>Глава 12. Проектные и изыскательские работы, авторский надзор</t>
  </si>
  <si>
    <t>Проектные работы</t>
  </si>
  <si>
    <t>Изыскательские работы</t>
  </si>
  <si>
    <t>Авторский надзор</t>
  </si>
  <si>
    <t>Экспертиза предпроектной и проектной документации</t>
  </si>
  <si>
    <t>Испытание свай</t>
  </si>
  <si>
    <t>Камеральная проверка</t>
  </si>
  <si>
    <t>Подготовка тендерной документации</t>
  </si>
  <si>
    <t>За итогом</t>
  </si>
  <si>
    <t>Резерв средств на непредвиденные работы и затраты</t>
  </si>
  <si>
    <t>Суммы налога на добавленную стоимость (НДС)</t>
  </si>
  <si>
    <t>Возвратные суммы, учитывающие стоимость</t>
  </si>
  <si>
    <t>Пусконаладочные работы (под нагрузкой)</t>
  </si>
  <si>
    <t>Форма № 1</t>
  </si>
  <si>
    <t>Заказчик:</t>
  </si>
  <si>
    <t>(наименование организации)</t>
  </si>
  <si>
    <t>"Утвержден"</t>
  </si>
  <si>
    <t>Сводный сметный расчет в сумме</t>
  </si>
  <si>
    <t>тыс.руб.</t>
  </si>
  <si>
    <t>ссылка на документ об утверждении</t>
  </si>
  <si>
    <t>СВОДНЫЙ СМЕТНЫЙ РАСЧЕТ КАПИТАЛЬНОГО РЕМОНТА</t>
  </si>
  <si>
    <t>(наименование стройки)</t>
  </si>
  <si>
    <t>год</t>
  </si>
  <si>
    <t>№</t>
  </si>
  <si>
    <t>п/п</t>
  </si>
  <si>
    <t>Номера</t>
  </si>
  <si>
    <t xml:space="preserve">сметных </t>
  </si>
  <si>
    <t>расчетов</t>
  </si>
  <si>
    <t>и смет</t>
  </si>
  <si>
    <t>Наименование глав, объектов,</t>
  </si>
  <si>
    <t>работ и затрат</t>
  </si>
  <si>
    <t>Сметная стоимость, тыс.руб.</t>
  </si>
  <si>
    <t>строи-</t>
  </si>
  <si>
    <t>тельных</t>
  </si>
  <si>
    <t>работ</t>
  </si>
  <si>
    <t>монтажных</t>
  </si>
  <si>
    <t>оборудова-</t>
  </si>
  <si>
    <t>ния, мебели,</t>
  </si>
  <si>
    <t>инвентаря</t>
  </si>
  <si>
    <t>прочих</t>
  </si>
  <si>
    <t>затрат</t>
  </si>
  <si>
    <t>Общая</t>
  </si>
  <si>
    <t xml:space="preserve">сметная </t>
  </si>
  <si>
    <t>стоимость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</si>
  <si>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</si>
  <si>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</si>
  <si>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</si>
  <si>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</si>
  <si>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</si>
  <si>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</si>
  <si>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</si>
  <si>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</si>
  <si>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</si>
  <si>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</si>
  <si>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</si>
  <si>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Руководитель проектной организации</t>
  </si>
  <si>
    <t>[подпись(инициалы,фамилия)]</t>
  </si>
  <si>
    <t>Главный инженер проекта</t>
  </si>
  <si>
    <t xml:space="preserve">   (наименование)</t>
  </si>
  <si>
    <t>Заказчик</t>
  </si>
  <si>
    <t>[должность,подпись(инициалы,фамилия)]</t>
  </si>
  <si>
    <t>Составлен в ценах по состоянию на февраль</t>
  </si>
  <si>
    <t>Рубель С.А.</t>
  </si>
  <si>
    <t>Заместитель генерального директора по капитальному строительству ГУП РК "Крымтеплокоммунэнерго""</t>
  </si>
  <si>
    <t>Приложение №4 к Технической части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</si>
</sst>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d\ \ mmmm\ yyyy\ \г\."/>
    <numFmt numFmtId="165" formatCode="d\ mmmm\ yyyy\ \г\."/>
  </numFmts>
  <fonts count="12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7"/>
      <name val="Arial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charset val="204"/>
    </font>
    <font>
      <sz val="9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9" xfId="0" applyFont="1" applyBorder="1" applyAlignment="1">
      <alignment horizontal="right" wrapText="1"/>
    </xf>
    <xf numFmtId="4" fontId="8" fillId="0" borderId="9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3" fillId="0" borderId="0" xfId="0" applyFont="1" applyAlignment="1">
      <alignment horizontal="left" wrapText="1" shrinkToFit="1"/>
    </xf>
    <xf numFmtId="4" fontId="3" fillId="0" borderId="0" xfId="0" applyNumberFormat="1" applyFont="1" applyAlignment="1">
      <alignment horizontal="center"/>
    </xf>
    <xf numFmtId="0" fontId="9" fillId="0" borderId="0" xfId="0" applyFont="1"/>
    <xf numFmtId="0" fontId="3" fillId="0" borderId="1" xfId="0" applyFont="1" applyBorder="1"/>
    <xf numFmtId="0" fontId="8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165" fontId="3" fillId="0" borderId="0" xfId="0" applyNumberFormat="1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showGridLines="0" tabSelected="1" workbookViewId="0">
      <selection activeCell="V13" sqref="V13"/>
    </sheetView>
  </sheetViews>
  <sheetFormatPr defaultRowHeight="12.75" x14ac:dyDescent="0.2"/>
  <cols>
    <col min="1" max="1" width="4.7109375" customWidth="1"/>
    <col min="2" max="2" width="14.7109375" customWidth="1"/>
    <col min="3" max="3" width="40.7109375" customWidth="1"/>
    <col min="4" max="8" width="12.7109375" customWidth="1"/>
    <col min="10" max="19" width="0" hidden="1" customWidth="1"/>
    <col min="20" max="20" width="118.7109375" hidden="1" customWidth="1"/>
    <col min="21" max="21" width="100.7109375" hidden="1" customWidth="1"/>
  </cols>
  <sheetData>
    <row r="1" spans="1:8" x14ac:dyDescent="0.2">
      <c r="F1" s="36" t="s">
        <v>163</v>
      </c>
      <c r="G1" s="36"/>
      <c r="H1" s="36"/>
    </row>
    <row r="2" spans="1:8" x14ac:dyDescent="0.2">
      <c r="F2" s="36"/>
      <c r="G2" s="36"/>
      <c r="H2" s="36"/>
    </row>
    <row r="3" spans="1:8" x14ac:dyDescent="0.2">
      <c r="F3" s="36"/>
      <c r="G3" s="36"/>
      <c r="H3" s="36"/>
    </row>
    <row r="5" spans="1:8" s="5" customFormat="1" ht="11.25" x14ac:dyDescent="0.2">
      <c r="A5" s="5" t="str">
        <f>Source!B1</f>
        <v>Smeta.RU  (495) 974-1589</v>
      </c>
      <c r="G5" s="5" t="s">
        <v>112</v>
      </c>
    </row>
    <row r="6" spans="1:8" x14ac:dyDescent="0.2">
      <c r="A6" s="4"/>
      <c r="B6" s="4"/>
      <c r="C6" s="4"/>
      <c r="D6" s="4"/>
      <c r="E6" s="4"/>
      <c r="F6" s="4"/>
      <c r="G6" s="4"/>
      <c r="H6" s="4"/>
    </row>
    <row r="7" spans="1:8" x14ac:dyDescent="0.2">
      <c r="A7" s="4" t="s">
        <v>113</v>
      </c>
      <c r="B7" s="4"/>
      <c r="C7" s="19" t="str">
        <f>IF(Source!H4&lt;&gt;"",Source!H4," ")</f>
        <v>ГУП РК "Крымтеплокоммунэнерго"</v>
      </c>
      <c r="D7" s="19"/>
      <c r="E7" s="19"/>
      <c r="F7" s="19"/>
      <c r="G7" s="19"/>
      <c r="H7" s="19"/>
    </row>
    <row r="8" spans="1:8" x14ac:dyDescent="0.2">
      <c r="A8" s="25" t="s">
        <v>114</v>
      </c>
      <c r="B8" s="25"/>
      <c r="C8" s="25"/>
      <c r="D8" s="25"/>
      <c r="E8" s="25"/>
      <c r="F8" s="25"/>
      <c r="G8" s="25"/>
      <c r="H8" s="25"/>
    </row>
    <row r="9" spans="1:8" x14ac:dyDescent="0.2">
      <c r="A9" s="4"/>
      <c r="B9" s="4"/>
      <c r="C9" s="4"/>
      <c r="D9" s="4"/>
      <c r="E9" s="4"/>
      <c r="F9" s="4"/>
      <c r="G9" s="4"/>
      <c r="H9" s="4"/>
    </row>
    <row r="10" spans="1:8" x14ac:dyDescent="0.2">
      <c r="A10" s="20" t="s">
        <v>115</v>
      </c>
      <c r="B10" s="4"/>
      <c r="C10" s="21"/>
      <c r="D10" s="4"/>
      <c r="E10" s="4"/>
      <c r="F10" s="4"/>
      <c r="G10" s="4"/>
      <c r="H10" s="4"/>
    </row>
    <row r="11" spans="1:8" x14ac:dyDescent="0.2">
      <c r="A11" s="4"/>
      <c r="B11" s="4"/>
      <c r="C11" s="4"/>
      <c r="D11" s="4"/>
      <c r="E11" s="4"/>
      <c r="F11" s="4"/>
      <c r="G11" s="4"/>
      <c r="H11" s="4"/>
    </row>
    <row r="12" spans="1:8" x14ac:dyDescent="0.2">
      <c r="A12" s="5" t="s">
        <v>116</v>
      </c>
      <c r="B12" s="4"/>
      <c r="C12" s="4"/>
      <c r="D12" s="23">
        <v>7085.43</v>
      </c>
      <c r="E12" s="24" t="s">
        <v>117</v>
      </c>
      <c r="F12" s="4"/>
      <c r="G12" s="4"/>
      <c r="H12" s="4"/>
    </row>
    <row r="13" spans="1:8" x14ac:dyDescent="0.2">
      <c r="A13" s="4"/>
      <c r="B13" s="4"/>
      <c r="C13" s="4"/>
      <c r="D13" s="4"/>
      <c r="E13" s="4"/>
      <c r="F13" s="4"/>
      <c r="G13" s="4"/>
      <c r="H13" s="4"/>
    </row>
    <row r="14" spans="1:8" x14ac:dyDescent="0.2">
      <c r="A14" s="26" t="str">
        <f>IF(Source!AJ4&lt;&gt;"", Source!AJ4, " ")</f>
        <v xml:space="preserve"> </v>
      </c>
      <c r="B14" s="26"/>
      <c r="C14" s="26"/>
      <c r="D14" s="26"/>
      <c r="E14" s="26"/>
      <c r="F14" s="26"/>
      <c r="G14" s="26"/>
      <c r="H14" s="26"/>
    </row>
    <row r="15" spans="1:8" x14ac:dyDescent="0.2">
      <c r="A15" s="27" t="s">
        <v>118</v>
      </c>
      <c r="B15" s="27"/>
      <c r="C15" s="27"/>
      <c r="D15" s="27"/>
      <c r="E15" s="27"/>
      <c r="F15" s="27"/>
      <c r="G15" s="27"/>
      <c r="H15" s="27"/>
    </row>
    <row r="16" spans="1:8" x14ac:dyDescent="0.2">
      <c r="A16" s="4"/>
      <c r="B16" s="28"/>
      <c r="C16" s="28"/>
      <c r="D16" s="28"/>
      <c r="E16" s="4"/>
      <c r="F16" s="4"/>
      <c r="G16" s="4"/>
      <c r="H16" s="4"/>
    </row>
    <row r="17" spans="1:20" x14ac:dyDescent="0.2">
      <c r="A17" s="4"/>
      <c r="B17" s="4"/>
      <c r="C17" s="4"/>
      <c r="D17" s="4"/>
      <c r="E17" s="4"/>
      <c r="F17" s="4"/>
      <c r="G17" s="4"/>
      <c r="H17" s="4"/>
    </row>
    <row r="18" spans="1:20" ht="15.75" x14ac:dyDescent="0.25">
      <c r="A18" s="33" t="s">
        <v>119</v>
      </c>
      <c r="B18" s="33"/>
      <c r="C18" s="33"/>
      <c r="D18" s="33"/>
      <c r="E18" s="33"/>
      <c r="F18" s="33"/>
      <c r="G18" s="33"/>
      <c r="H18" s="33"/>
    </row>
    <row r="19" spans="1:20" x14ac:dyDescent="0.2">
      <c r="A19" s="4"/>
      <c r="B19" s="4"/>
      <c r="C19" s="4"/>
      <c r="D19" s="4"/>
      <c r="E19" s="4"/>
      <c r="F19" s="4"/>
      <c r="G19" s="4"/>
      <c r="H19" s="4"/>
    </row>
    <row r="20" spans="1:20" x14ac:dyDescent="0.2">
      <c r="A20" s="4"/>
      <c r="B20" s="4"/>
      <c r="C20" s="4"/>
      <c r="D20" s="4"/>
      <c r="E20" s="4"/>
      <c r="F20" s="4"/>
      <c r="G20" s="4"/>
      <c r="H20" s="4"/>
    </row>
    <row r="21" spans="1:20" ht="38.25" x14ac:dyDescent="0.2">
      <c r="A21" s="26" t="s">
        <v>64</v>
      </c>
      <c r="B21" s="26"/>
      <c r="C21" s="26"/>
      <c r="D21" s="26"/>
      <c r="E21" s="26"/>
      <c r="F21" s="26"/>
      <c r="G21" s="26"/>
      <c r="H21" s="26"/>
      <c r="T21" s="6" t="str">
        <f>CONCATENATE(Source!G5, ". ",Source!G4)</f>
        <v>Капитальный ремонт  котла ДКВР-10-13, заводской № 8466 2 в котельной по адресу: ул.Лесная,1 г.Алушта, Республика Крым. Капитальный ремонт 2-х котлов ДКВР-10-13, заводской № 8466 и № 7832 в котельной по адресу: ул.Лесная,1 г.Алушта, Республика Крым</v>
      </c>
    </row>
    <row r="22" spans="1:20" x14ac:dyDescent="0.2">
      <c r="A22" s="27" t="s">
        <v>120</v>
      </c>
      <c r="B22" s="27"/>
      <c r="C22" s="27"/>
      <c r="D22" s="27"/>
      <c r="E22" s="27"/>
      <c r="F22" s="27"/>
      <c r="G22" s="27"/>
      <c r="H22" s="27"/>
    </row>
    <row r="23" spans="1:20" x14ac:dyDescent="0.2">
      <c r="A23" s="34" t="str">
        <f>Source!Q4</f>
        <v/>
      </c>
      <c r="B23" s="34"/>
      <c r="C23" s="34"/>
      <c r="D23" s="34"/>
      <c r="E23" s="34"/>
      <c r="F23" s="34"/>
      <c r="G23" s="34"/>
      <c r="H23" s="34"/>
    </row>
    <row r="24" spans="1:20" x14ac:dyDescent="0.2">
      <c r="A24" s="5" t="s">
        <v>160</v>
      </c>
      <c r="B24" s="5"/>
      <c r="C24" s="5"/>
      <c r="D24" s="5">
        <f>Source!AF4</f>
        <v>2019</v>
      </c>
      <c r="E24" s="5" t="s">
        <v>121</v>
      </c>
      <c r="F24" s="5"/>
      <c r="G24" s="5"/>
      <c r="H24" s="5"/>
    </row>
    <row r="25" spans="1:20" x14ac:dyDescent="0.2">
      <c r="A25" s="4"/>
      <c r="B25" s="4"/>
      <c r="C25" s="4"/>
      <c r="D25" s="4"/>
      <c r="E25" s="4"/>
      <c r="F25" s="4"/>
      <c r="G25" s="4"/>
      <c r="H25" s="4"/>
    </row>
    <row r="26" spans="1:20" x14ac:dyDescent="0.2">
      <c r="A26" s="7"/>
      <c r="B26" s="7" t="s">
        <v>124</v>
      </c>
      <c r="C26" s="7"/>
      <c r="D26" s="29" t="s">
        <v>130</v>
      </c>
      <c r="E26" s="30"/>
      <c r="F26" s="30"/>
      <c r="G26" s="31"/>
      <c r="H26" s="7" t="s">
        <v>140</v>
      </c>
    </row>
    <row r="27" spans="1:20" x14ac:dyDescent="0.2">
      <c r="A27" s="8" t="s">
        <v>122</v>
      </c>
      <c r="B27" s="8" t="s">
        <v>125</v>
      </c>
      <c r="C27" s="8" t="s">
        <v>128</v>
      </c>
      <c r="D27" s="7" t="s">
        <v>131</v>
      </c>
      <c r="E27" s="7" t="s">
        <v>134</v>
      </c>
      <c r="F27" s="7" t="s">
        <v>135</v>
      </c>
      <c r="G27" s="7" t="s">
        <v>138</v>
      </c>
      <c r="H27" s="8" t="s">
        <v>141</v>
      </c>
    </row>
    <row r="28" spans="1:20" x14ac:dyDescent="0.2">
      <c r="A28" s="8" t="s">
        <v>123</v>
      </c>
      <c r="B28" s="8" t="s">
        <v>126</v>
      </c>
      <c r="C28" s="8" t="s">
        <v>129</v>
      </c>
      <c r="D28" s="8" t="s">
        <v>132</v>
      </c>
      <c r="E28" s="8" t="s">
        <v>133</v>
      </c>
      <c r="F28" s="8" t="s">
        <v>136</v>
      </c>
      <c r="G28" s="8" t="s">
        <v>139</v>
      </c>
      <c r="H28" s="8" t="s">
        <v>142</v>
      </c>
    </row>
    <row r="29" spans="1:20" x14ac:dyDescent="0.2">
      <c r="A29" s="9"/>
      <c r="B29" s="9" t="s">
        <v>127</v>
      </c>
      <c r="C29" s="9"/>
      <c r="D29" s="9" t="s">
        <v>133</v>
      </c>
      <c r="E29" s="9"/>
      <c r="F29" s="9" t="s">
        <v>137</v>
      </c>
      <c r="G29" s="9"/>
      <c r="H29" s="9"/>
    </row>
    <row r="30" spans="1:20" x14ac:dyDescent="0.2">
      <c r="A30" s="10">
        <v>1</v>
      </c>
      <c r="B30" s="10">
        <v>2</v>
      </c>
      <c r="C30" s="10">
        <v>3</v>
      </c>
      <c r="D30" s="10">
        <v>4</v>
      </c>
      <c r="E30" s="10">
        <v>5</v>
      </c>
      <c r="F30" s="10">
        <v>6</v>
      </c>
      <c r="G30" s="10">
        <v>7</v>
      </c>
      <c r="H30" s="10">
        <v>8</v>
      </c>
    </row>
    <row r="31" spans="1:20" x14ac:dyDescent="0.2">
      <c r="A31" s="4"/>
      <c r="B31" s="4"/>
      <c r="C31" s="4"/>
      <c r="D31" s="4"/>
      <c r="E31" s="4"/>
      <c r="F31" s="4"/>
      <c r="G31" s="4"/>
      <c r="H31" s="4"/>
    </row>
    <row r="32" spans="1:20" x14ac:dyDescent="0.2">
      <c r="A32" s="4"/>
      <c r="B32" s="4"/>
      <c r="C32" s="32" t="str">
        <f>Source!G12</f>
        <v>Глава  1. Подготовка площадок (территории) капитального ремонта</v>
      </c>
      <c r="D32" s="32"/>
      <c r="E32" s="32"/>
      <c r="F32" s="32"/>
      <c r="G32" s="32"/>
      <c r="H32" s="32"/>
    </row>
    <row r="33" spans="1:21" x14ac:dyDescent="0.2">
      <c r="A33" s="4"/>
      <c r="B33" s="4"/>
      <c r="C33" s="12" t="str">
        <f>CONCATENATE("Итого по ", Source!F12)</f>
        <v>Итого по Гл. 1</v>
      </c>
      <c r="D33" s="13" t="str">
        <f>IF(Source!AK12=0,"-", Source!AK12/1000)</f>
        <v>-</v>
      </c>
      <c r="E33" s="13" t="str">
        <f>IF(Source!AL12=0,"-", Source!AL12/1000)</f>
        <v>-</v>
      </c>
      <c r="F33" s="13" t="str">
        <f>IF(Source!AM12=0,"-", Source!AM12/1000)</f>
        <v>-</v>
      </c>
      <c r="G33" s="13" t="str">
        <f>IF(Source!AN12=0,"-", Source!AN12/1000)</f>
        <v>-</v>
      </c>
      <c r="H33" s="13" t="str">
        <f>IF(Source!AO12=0,"-", Source!AO12/1000)</f>
        <v>-</v>
      </c>
    </row>
    <row r="34" spans="1:21" x14ac:dyDescent="0.2">
      <c r="A34" s="4"/>
      <c r="B34" s="4"/>
      <c r="C34" s="4"/>
      <c r="D34" s="4"/>
      <c r="E34" s="4"/>
      <c r="F34" s="4"/>
      <c r="G34" s="4"/>
      <c r="H34" s="4"/>
    </row>
    <row r="35" spans="1:21" x14ac:dyDescent="0.2">
      <c r="A35" s="4"/>
      <c r="B35" s="4"/>
      <c r="C35" s="32" t="str">
        <f>Source!G13</f>
        <v>Глава  2. Основные объекты</v>
      </c>
      <c r="D35" s="32"/>
      <c r="E35" s="32"/>
      <c r="F35" s="32"/>
      <c r="G35" s="32"/>
      <c r="H35" s="32"/>
    </row>
    <row r="36" spans="1:21" ht="38.25" x14ac:dyDescent="0.2">
      <c r="A36" s="14" t="s">
        <v>143</v>
      </c>
      <c r="B36" s="15" t="str">
        <f>Source!E14</f>
        <v>02-01-01</v>
      </c>
      <c r="C36" s="16" t="str">
        <f>Source!G14</f>
        <v>Капитальный ремонт котла ДКВР -10-13, заводской №8466  в котельной по адресу: ул. Лесная,1 г. Алушта , Республика Крым</v>
      </c>
      <c r="D36" s="17">
        <f>IF(Source!AK14=0,"-", Source!AK14/1000)</f>
        <v>3270.9530800000002</v>
      </c>
      <c r="E36" s="17">
        <f>IF(Source!AL14=0,"-", Source!AL14/1000)</f>
        <v>1102.92002</v>
      </c>
      <c r="F36" s="17">
        <f>IF(Source!AM14=0,"-", Source!AM14/1000)</f>
        <v>1116.6666399999999</v>
      </c>
      <c r="G36" s="17" t="str">
        <f>IF(Source!AN14=0,"-", Source!AN14/1000)</f>
        <v>-</v>
      </c>
      <c r="H36" s="17">
        <f>IF(Source!AO14=0,"-", Source!AO14/1000)</f>
        <v>5490.5397400000002</v>
      </c>
    </row>
    <row r="37" spans="1:21" x14ac:dyDescent="0.2">
      <c r="A37" s="4"/>
      <c r="B37" s="4"/>
      <c r="C37" s="12" t="str">
        <f>CONCATENATE("Итого по ", Source!F13)</f>
        <v>Итого по Гл. 2</v>
      </c>
      <c r="D37" s="13">
        <f>IF(Source!AK13=0,"-", Source!AK13/1000)</f>
        <v>3270.9530800000002</v>
      </c>
      <c r="E37" s="13">
        <f>IF(Source!AL13=0,"-", Source!AL13/1000)</f>
        <v>1102.92002</v>
      </c>
      <c r="F37" s="13">
        <f>IF(Source!AM13=0,"-", Source!AM13/1000)</f>
        <v>1116.6666399999999</v>
      </c>
      <c r="G37" s="13" t="str">
        <f>IF(Source!AN13=0,"-", Source!AN13/1000)</f>
        <v>-</v>
      </c>
      <c r="H37" s="13">
        <f>IF(Source!AO13=0,"-", Source!AO13/1000)</f>
        <v>5490.5397400000002</v>
      </c>
    </row>
    <row r="38" spans="1:21" x14ac:dyDescent="0.2">
      <c r="A38" s="4"/>
      <c r="B38" s="4"/>
      <c r="C38" s="4"/>
      <c r="D38" s="4"/>
      <c r="E38" s="4"/>
      <c r="F38" s="4"/>
      <c r="G38" s="4"/>
      <c r="H38" s="4"/>
    </row>
    <row r="39" spans="1:21" x14ac:dyDescent="0.2">
      <c r="A39" s="4"/>
      <c r="B39" s="4"/>
      <c r="C39" s="32" t="str">
        <f>Source!G15</f>
        <v>Глава  3. Объекты подсобного и обслуживающего назначения</v>
      </c>
      <c r="D39" s="32"/>
      <c r="E39" s="32"/>
      <c r="F39" s="32"/>
      <c r="G39" s="32"/>
      <c r="H39" s="32"/>
    </row>
    <row r="40" spans="1:21" x14ac:dyDescent="0.2">
      <c r="A40" s="4"/>
      <c r="B40" s="4"/>
      <c r="C40" s="12" t="str">
        <f>CONCATENATE("Итого по ", Source!F15)</f>
        <v>Итого по Гл. 3</v>
      </c>
      <c r="D40" s="13" t="str">
        <f>IF(Source!AK15=0,"-", Source!AK15/1000)</f>
        <v>-</v>
      </c>
      <c r="E40" s="13" t="str">
        <f>IF(Source!AL15=0,"-", Source!AL15/1000)</f>
        <v>-</v>
      </c>
      <c r="F40" s="13" t="str">
        <f>IF(Source!AM15=0,"-", Source!AM15/1000)</f>
        <v>-</v>
      </c>
      <c r="G40" s="13" t="str">
        <f>IF(Source!AN15=0,"-", Source!AN15/1000)</f>
        <v>-</v>
      </c>
      <c r="H40" s="13" t="str">
        <f>IF(Source!AO15=0,"-", Source!AO15/1000)</f>
        <v>-</v>
      </c>
    </row>
    <row r="41" spans="1:21" x14ac:dyDescent="0.2">
      <c r="A41" s="4"/>
      <c r="B41" s="4"/>
      <c r="C41" s="4"/>
      <c r="D41" s="4"/>
      <c r="E41" s="4"/>
      <c r="F41" s="4"/>
      <c r="G41" s="4"/>
      <c r="H41" s="4"/>
    </row>
    <row r="42" spans="1:21" x14ac:dyDescent="0.2">
      <c r="A42" s="4"/>
      <c r="B42" s="4"/>
      <c r="C42" s="32" t="str">
        <f>Source!G16</f>
        <v>Глава  4. Наружные сети и сооружения водоснабжения, канализации, теплоснабжения и газоснабжения.</v>
      </c>
      <c r="D42" s="32"/>
      <c r="E42" s="32"/>
      <c r="F42" s="32"/>
      <c r="G42" s="32"/>
      <c r="H42" s="32"/>
      <c r="U42" s="11" t="str">
        <f>Source!G16</f>
        <v>Глава  4. Наружные сети и сооружения водоснабжения, канализации, теплоснабжения и газоснабжения.</v>
      </c>
    </row>
    <row r="43" spans="1:21" x14ac:dyDescent="0.2">
      <c r="A43" s="4"/>
      <c r="B43" s="4"/>
      <c r="C43" s="12" t="str">
        <f>CONCATENATE("Итого по ", Source!F16)</f>
        <v>Итого по Гл. 4</v>
      </c>
      <c r="D43" s="13" t="str">
        <f>IF(Source!AK16=0,"-", Source!AK16/1000)</f>
        <v>-</v>
      </c>
      <c r="E43" s="13" t="str">
        <f>IF(Source!AL16=0,"-", Source!AL16/1000)</f>
        <v>-</v>
      </c>
      <c r="F43" s="13" t="str">
        <f>IF(Source!AM16=0,"-", Source!AM16/1000)</f>
        <v>-</v>
      </c>
      <c r="G43" s="13" t="str">
        <f>IF(Source!AN16=0,"-", Source!AN16/1000)</f>
        <v>-</v>
      </c>
      <c r="H43" s="13" t="str">
        <f>IF(Source!AO16=0,"-", Source!AO16/1000)</f>
        <v>-</v>
      </c>
    </row>
    <row r="44" spans="1:21" x14ac:dyDescent="0.2">
      <c r="A44" s="4"/>
      <c r="B44" s="4"/>
      <c r="C44" s="4"/>
      <c r="D44" s="4"/>
      <c r="E44" s="4"/>
      <c r="F44" s="4"/>
      <c r="G44" s="4"/>
      <c r="H44" s="4"/>
    </row>
    <row r="45" spans="1:21" x14ac:dyDescent="0.2">
      <c r="A45" s="4"/>
      <c r="B45" s="4"/>
      <c r="C45" s="32" t="str">
        <f>Source!G17</f>
        <v>Глава  5. Благоустройство и озеленение территории.</v>
      </c>
      <c r="D45" s="32"/>
      <c r="E45" s="32"/>
      <c r="F45" s="32"/>
      <c r="G45" s="32"/>
      <c r="H45" s="32"/>
    </row>
    <row r="46" spans="1:21" x14ac:dyDescent="0.2">
      <c r="A46" s="4"/>
      <c r="B46" s="4"/>
      <c r="C46" s="12" t="str">
        <f>CONCATENATE("Итого по ", Source!F17)</f>
        <v>Итого по Гл. 5</v>
      </c>
      <c r="D46" s="13" t="str">
        <f>IF(Source!AK17=0,"-", Source!AK17/1000)</f>
        <v>-</v>
      </c>
      <c r="E46" s="13" t="str">
        <f>IF(Source!AL17=0,"-", Source!AL17/1000)</f>
        <v>-</v>
      </c>
      <c r="F46" s="13" t="str">
        <f>IF(Source!AM17=0,"-", Source!AM17/1000)</f>
        <v>-</v>
      </c>
      <c r="G46" s="13" t="str">
        <f>IF(Source!AN17=0,"-", Source!AN17/1000)</f>
        <v>-</v>
      </c>
      <c r="H46" s="13" t="str">
        <f>IF(Source!AO17=0,"-", Source!AO17/1000)</f>
        <v>-</v>
      </c>
    </row>
    <row r="47" spans="1:21" x14ac:dyDescent="0.2">
      <c r="A47" s="4"/>
      <c r="B47" s="4"/>
      <c r="C47" s="4"/>
      <c r="D47" s="4"/>
      <c r="E47" s="4"/>
      <c r="F47" s="4"/>
      <c r="G47" s="4"/>
      <c r="H47" s="4"/>
    </row>
    <row r="48" spans="1:21" x14ac:dyDescent="0.2">
      <c r="A48" s="4"/>
      <c r="B48" s="4"/>
      <c r="C48" s="32" t="str">
        <f>Source!G18</f>
        <v>Итого по главам 1 - 5</v>
      </c>
      <c r="D48" s="32"/>
      <c r="E48" s="32"/>
      <c r="F48" s="32"/>
      <c r="G48" s="32"/>
      <c r="H48" s="32"/>
    </row>
    <row r="49" spans="1:8" x14ac:dyDescent="0.2">
      <c r="A49" s="14" t="s">
        <v>144</v>
      </c>
      <c r="B49" s="15" t="str">
        <f>Source!E19</f>
        <v/>
      </c>
      <c r="C49" s="16" t="str">
        <f>Source!G19</f>
        <v>Итого по главам 1 - 5</v>
      </c>
      <c r="D49" s="17">
        <f>IF(Source!AK19=0,"-", Source!AK19/1000)</f>
        <v>3270.9530800000002</v>
      </c>
      <c r="E49" s="17">
        <f>IF(Source!AL19=0,"-", Source!AL19/1000)</f>
        <v>1102.92002</v>
      </c>
      <c r="F49" s="17">
        <f>IF(Source!AM19=0,"-", Source!AM19/1000)</f>
        <v>1116.6666399999999</v>
      </c>
      <c r="G49" s="17" t="str">
        <f>IF(Source!AN19=0,"-", Source!AN19/1000)</f>
        <v>-</v>
      </c>
      <c r="H49" s="17">
        <f>IF(Source!AO19=0,"-", Source!AO19/1000)</f>
        <v>5490.5397400000002</v>
      </c>
    </row>
    <row r="50" spans="1:8" x14ac:dyDescent="0.2">
      <c r="A50" s="4"/>
      <c r="B50" s="4"/>
      <c r="C50" s="12" t="str">
        <f>CONCATENATE("Итого по ", Source!F18)</f>
        <v>Итого по Гл. 15</v>
      </c>
      <c r="D50" s="13">
        <f>IF(Source!AK18=0,"-", Source!AK18/1000)</f>
        <v>3270.9530800000002</v>
      </c>
      <c r="E50" s="13">
        <f>IF(Source!AL18=0,"-", Source!AL18/1000)</f>
        <v>1102.92002</v>
      </c>
      <c r="F50" s="13">
        <f>IF(Source!AM18=0,"-", Source!AM18/1000)</f>
        <v>1116.6666399999999</v>
      </c>
      <c r="G50" s="13" t="str">
        <f>IF(Source!AN18=0,"-", Source!AN18/1000)</f>
        <v>-</v>
      </c>
      <c r="H50" s="13">
        <f>IF(Source!AO18=0,"-", Source!AO18/1000)</f>
        <v>5490.5397400000002</v>
      </c>
    </row>
    <row r="51" spans="1:8" x14ac:dyDescent="0.2">
      <c r="A51" s="4"/>
      <c r="B51" s="4"/>
      <c r="C51" s="4"/>
      <c r="D51" s="4"/>
      <c r="E51" s="4"/>
      <c r="F51" s="4"/>
      <c r="G51" s="4"/>
      <c r="H51" s="4"/>
    </row>
    <row r="52" spans="1:8" x14ac:dyDescent="0.2">
      <c r="A52" s="4"/>
      <c r="B52" s="4"/>
      <c r="C52" s="32" t="str">
        <f>Source!G20</f>
        <v>Глава  6. Временные здания и сооружения.</v>
      </c>
      <c r="D52" s="32"/>
      <c r="E52" s="32"/>
      <c r="F52" s="32"/>
      <c r="G52" s="32"/>
      <c r="H52" s="32"/>
    </row>
    <row r="53" spans="1:8" x14ac:dyDescent="0.2">
      <c r="A53" s="4"/>
      <c r="B53" s="4"/>
      <c r="C53" s="12" t="str">
        <f>CONCATENATE("Итого по ", Source!F20)</f>
        <v>Итого по Гл. 6</v>
      </c>
      <c r="D53" s="13" t="str">
        <f>IF(Source!AK20=0,"-", Source!AK20/1000)</f>
        <v>-</v>
      </c>
      <c r="E53" s="13" t="str">
        <f>IF(Source!AL20=0,"-", Source!AL20/1000)</f>
        <v>-</v>
      </c>
      <c r="F53" s="13" t="str">
        <f>IF(Source!AM20=0,"-", Source!AM20/1000)</f>
        <v>-</v>
      </c>
      <c r="G53" s="13" t="str">
        <f>IF(Source!AN20=0,"-", Source!AN20/1000)</f>
        <v>-</v>
      </c>
      <c r="H53" s="13" t="str">
        <f>IF(Source!AO20=0,"-", Source!AO20/1000)</f>
        <v>-</v>
      </c>
    </row>
    <row r="54" spans="1:8" x14ac:dyDescent="0.2">
      <c r="A54" s="4"/>
      <c r="B54" s="4"/>
      <c r="C54" s="4"/>
      <c r="D54" s="4"/>
      <c r="E54" s="4"/>
      <c r="F54" s="4"/>
      <c r="G54" s="4"/>
      <c r="H54" s="4"/>
    </row>
    <row r="55" spans="1:8" x14ac:dyDescent="0.2">
      <c r="A55" s="4"/>
      <c r="B55" s="4"/>
      <c r="C55" s="32" t="str">
        <f>Source!G21</f>
        <v>Итого по главам 1 - 6</v>
      </c>
      <c r="D55" s="32"/>
      <c r="E55" s="32"/>
      <c r="F55" s="32"/>
      <c r="G55" s="32"/>
      <c r="H55" s="32"/>
    </row>
    <row r="56" spans="1:8" x14ac:dyDescent="0.2">
      <c r="A56" s="14" t="s">
        <v>145</v>
      </c>
      <c r="B56" s="15" t="str">
        <f>Source!E22</f>
        <v/>
      </c>
      <c r="C56" s="16" t="str">
        <f>Source!G22</f>
        <v>Итого по главам 1 - 6</v>
      </c>
      <c r="D56" s="17">
        <f>IF(Source!AK22=0,"-", Source!AK22/1000)</f>
        <v>3270.9530800000002</v>
      </c>
      <c r="E56" s="17">
        <f>IF(Source!AL22=0,"-", Source!AL22/1000)</f>
        <v>1102.92002</v>
      </c>
      <c r="F56" s="17">
        <f>IF(Source!AM22=0,"-", Source!AM22/1000)</f>
        <v>1116.6666399999999</v>
      </c>
      <c r="G56" s="17" t="str">
        <f>IF(Source!AN22=0,"-", Source!AN22/1000)</f>
        <v>-</v>
      </c>
      <c r="H56" s="17">
        <f>IF(Source!AO22=0,"-", Source!AO22/1000)</f>
        <v>5490.5397400000002</v>
      </c>
    </row>
    <row r="57" spans="1:8" x14ac:dyDescent="0.2">
      <c r="A57" s="4"/>
      <c r="B57" s="4"/>
      <c r="C57" s="12" t="str">
        <f>CONCATENATE("Итого по ", Source!F21)</f>
        <v>Итого по Гл. 16</v>
      </c>
      <c r="D57" s="13">
        <f>IF(Source!AK21=0,"-", Source!AK21/1000)</f>
        <v>3270.9530800000002</v>
      </c>
      <c r="E57" s="13">
        <f>IF(Source!AL21=0,"-", Source!AL21/1000)</f>
        <v>1102.92002</v>
      </c>
      <c r="F57" s="13">
        <f>IF(Source!AM21=0,"-", Source!AM21/1000)</f>
        <v>1116.6666399999999</v>
      </c>
      <c r="G57" s="13" t="str">
        <f>IF(Source!AN21=0,"-", Source!AN21/1000)</f>
        <v>-</v>
      </c>
      <c r="H57" s="13">
        <f>IF(Source!AO21=0,"-", Source!AO21/1000)</f>
        <v>5490.5397400000002</v>
      </c>
    </row>
    <row r="58" spans="1:8" x14ac:dyDescent="0.2">
      <c r="A58" s="4"/>
      <c r="B58" s="4"/>
      <c r="C58" s="4"/>
      <c r="D58" s="4"/>
      <c r="E58" s="4"/>
      <c r="F58" s="4"/>
      <c r="G58" s="4"/>
      <c r="H58" s="4"/>
    </row>
    <row r="59" spans="1:8" x14ac:dyDescent="0.2">
      <c r="A59" s="4"/>
      <c r="B59" s="4"/>
      <c r="C59" s="32" t="str">
        <f>Source!G23</f>
        <v>Глава  7. Прочие работы и затраты.</v>
      </c>
      <c r="D59" s="32"/>
      <c r="E59" s="32"/>
      <c r="F59" s="32"/>
      <c r="G59" s="32"/>
      <c r="H59" s="32"/>
    </row>
    <row r="60" spans="1:8" ht="38.25" x14ac:dyDescent="0.2">
      <c r="A60" s="14" t="s">
        <v>146</v>
      </c>
      <c r="B60" s="15" t="str">
        <f>Source!E24</f>
        <v>07-01-01</v>
      </c>
      <c r="C60" s="16" t="str">
        <f>Source!G24</f>
        <v>Пуско-наладочные работы  котла  ДКВР -10-13 заводской № 8466  в котельной по адресу: ул.Лесная,1 г.Алушта, Республика Крым</v>
      </c>
      <c r="D60" s="17" t="str">
        <f>IF(Source!AK24=0,"-", Source!AK24/1000)</f>
        <v>-</v>
      </c>
      <c r="E60" s="17" t="str">
        <f>IF(Source!AL24=0,"-", Source!AL24/1000)</f>
        <v>-</v>
      </c>
      <c r="F60" s="17" t="str">
        <f>IF(Source!AM24=0,"-", Source!AM24/1000)</f>
        <v>-</v>
      </c>
      <c r="G60" s="17">
        <f>IF(Source!AN24=0,"-", Source!AN24/1000)</f>
        <v>194.84451000000001</v>
      </c>
      <c r="H60" s="17">
        <f>IF(Source!AO24=0,"-", Source!AO24/1000)</f>
        <v>194.84451000000001</v>
      </c>
    </row>
    <row r="61" spans="1:8" x14ac:dyDescent="0.2">
      <c r="A61" s="4"/>
      <c r="B61" s="4"/>
      <c r="C61" s="12" t="str">
        <f>CONCATENATE("Итого по ", Source!F23)</f>
        <v>Итого по Гл. 7</v>
      </c>
      <c r="D61" s="13" t="str">
        <f>IF(Source!AK23=0,"-", Source!AK23/1000)</f>
        <v>-</v>
      </c>
      <c r="E61" s="13" t="str">
        <f>IF(Source!AL23=0,"-", Source!AL23/1000)</f>
        <v>-</v>
      </c>
      <c r="F61" s="13" t="str">
        <f>IF(Source!AM23=0,"-", Source!AM23/1000)</f>
        <v>-</v>
      </c>
      <c r="G61" s="13">
        <f>IF(Source!AN23=0,"-", Source!AN23/1000)</f>
        <v>194.84451000000001</v>
      </c>
      <c r="H61" s="13">
        <f>IF(Source!AO23=0,"-", Source!AO23/1000)</f>
        <v>194.84451000000001</v>
      </c>
    </row>
    <row r="62" spans="1:8" x14ac:dyDescent="0.2">
      <c r="A62" s="4"/>
      <c r="B62" s="4"/>
      <c r="C62" s="4"/>
      <c r="D62" s="4"/>
      <c r="E62" s="4"/>
      <c r="F62" s="4"/>
      <c r="G62" s="4"/>
      <c r="H62" s="4"/>
    </row>
    <row r="63" spans="1:8" x14ac:dyDescent="0.2">
      <c r="A63" s="4"/>
      <c r="B63" s="4"/>
      <c r="C63" s="32" t="str">
        <f>Source!G26</f>
        <v>Итого по главам 1 - 7</v>
      </c>
      <c r="D63" s="32"/>
      <c r="E63" s="32"/>
      <c r="F63" s="32"/>
      <c r="G63" s="32"/>
      <c r="H63" s="32"/>
    </row>
    <row r="64" spans="1:8" x14ac:dyDescent="0.2">
      <c r="A64" s="14" t="s">
        <v>147</v>
      </c>
      <c r="B64" s="15" t="str">
        <f>Source!E27</f>
        <v/>
      </c>
      <c r="C64" s="16" t="str">
        <f>Source!G27</f>
        <v>Итого по главам 1 - 7</v>
      </c>
      <c r="D64" s="17">
        <f>IF(Source!AK27=0,"-", Source!AK27/1000)</f>
        <v>3270.9530800000002</v>
      </c>
      <c r="E64" s="17">
        <f>IF(Source!AL27=0,"-", Source!AL27/1000)</f>
        <v>1102.92002</v>
      </c>
      <c r="F64" s="17">
        <f>IF(Source!AM27=0,"-", Source!AM27/1000)</f>
        <v>1116.6666399999999</v>
      </c>
      <c r="G64" s="17">
        <f>IF(Source!AN27=0,"-", Source!AN27/1000)</f>
        <v>194.84451000000001</v>
      </c>
      <c r="H64" s="17">
        <f>IF(Source!AO27=0,"-", Source!AO27/1000)</f>
        <v>5685.3842500000001</v>
      </c>
    </row>
    <row r="65" spans="1:8" x14ac:dyDescent="0.2">
      <c r="A65" s="4"/>
      <c r="B65" s="4"/>
      <c r="C65" s="12" t="str">
        <f>CONCATENATE("Итого по ", Source!F26)</f>
        <v>Итого по Гл. 17</v>
      </c>
      <c r="D65" s="13">
        <f>IF(Source!AK26=0,"-", Source!AK26/1000)</f>
        <v>3270.9530800000002</v>
      </c>
      <c r="E65" s="13">
        <f>IF(Source!AL26=0,"-", Source!AL26/1000)</f>
        <v>1102.92002</v>
      </c>
      <c r="F65" s="13">
        <f>IF(Source!AM26=0,"-", Source!AM26/1000)</f>
        <v>1116.6666399999999</v>
      </c>
      <c r="G65" s="13">
        <f>IF(Source!AN26=0,"-", Source!AN26/1000)</f>
        <v>194.84451000000001</v>
      </c>
      <c r="H65" s="13">
        <f>IF(Source!AO26=0,"-", Source!AO26/1000)</f>
        <v>5685.3842500000001</v>
      </c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32" t="str">
        <f>Source!G28</f>
        <v>Глава 8. Технический надзор</v>
      </c>
      <c r="D67" s="32"/>
      <c r="E67" s="32"/>
      <c r="F67" s="32"/>
      <c r="G67" s="32"/>
      <c r="H67" s="32"/>
    </row>
    <row r="68" spans="1:8" ht="51" x14ac:dyDescent="0.2">
      <c r="A68" s="14" t="s">
        <v>148</v>
      </c>
      <c r="B68" s="15" t="str">
        <f>Source!E29</f>
        <v>МДС 81-35.2004 п.4.87</v>
      </c>
      <c r="C68" s="16" t="str">
        <f>Source!G29</f>
        <v>Затраты  на содержание службы заказчика-застройцика, привлекаемого государственным инвестором для реализации государственного заказа на строительство. 2,14% ( технадзор)</v>
      </c>
      <c r="D68" s="17" t="str">
        <f>IF(Source!AK29=0,"-", Source!AK29/1000)</f>
        <v>-</v>
      </c>
      <c r="E68" s="17" t="str">
        <f>IF(Source!AL29=0,"-", Source!AL29/1000)</f>
        <v>-</v>
      </c>
      <c r="F68" s="17" t="str">
        <f>IF(Source!AM29=0,"-", Source!AM29/1000)</f>
        <v>-</v>
      </c>
      <c r="G68" s="17">
        <f>IF(Source!AN29=0,"-", Source!AN29/1000)</f>
        <v>121.66722295</v>
      </c>
      <c r="H68" s="17">
        <f>IF(Source!AO29=0,"-", Source!AO29/1000)</f>
        <v>121.66722295</v>
      </c>
    </row>
    <row r="69" spans="1:8" x14ac:dyDescent="0.2">
      <c r="A69" s="4"/>
      <c r="B69" s="4"/>
      <c r="C69" s="12" t="str">
        <f>CONCATENATE("Итого по ", Source!F28)</f>
        <v>Итого по Гл. 8</v>
      </c>
      <c r="D69" s="13" t="str">
        <f>IF(Source!AK28=0,"-", Source!AK28/1000)</f>
        <v>-</v>
      </c>
      <c r="E69" s="13" t="str">
        <f>IF(Source!AL28=0,"-", Source!AL28/1000)</f>
        <v>-</v>
      </c>
      <c r="F69" s="13" t="str">
        <f>IF(Source!AM28=0,"-", Source!AM28/1000)</f>
        <v>-</v>
      </c>
      <c r="G69" s="13">
        <f>IF(Source!AN28=0,"-", Source!AN28/1000)</f>
        <v>121.66722295</v>
      </c>
      <c r="H69" s="13">
        <f>IF(Source!AO28=0,"-", Source!AO28/1000)</f>
        <v>121.66722295</v>
      </c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32" t="str">
        <f>Source!G30</f>
        <v>Итого по главам 1-8</v>
      </c>
      <c r="D71" s="32"/>
      <c r="E71" s="32"/>
      <c r="F71" s="32"/>
      <c r="G71" s="32"/>
      <c r="H71" s="32"/>
    </row>
    <row r="72" spans="1:8" x14ac:dyDescent="0.2">
      <c r="A72" s="14" t="s">
        <v>149</v>
      </c>
      <c r="B72" s="15" t="str">
        <f>Source!E31</f>
        <v/>
      </c>
      <c r="C72" s="16" t="str">
        <f>Source!G31</f>
        <v>Итого по главам 1-8</v>
      </c>
      <c r="D72" s="17">
        <f>IF(Source!AK31=0,"-", Source!AK31/1000)</f>
        <v>3270.9530800000002</v>
      </c>
      <c r="E72" s="17">
        <f>IF(Source!AL31=0,"-", Source!AL31/1000)</f>
        <v>1102.92002</v>
      </c>
      <c r="F72" s="17">
        <f>IF(Source!AM31=0,"-", Source!AM31/1000)</f>
        <v>1116.6666399999999</v>
      </c>
      <c r="G72" s="17">
        <f>IF(Source!AN31=0,"-", Source!AN31/1000)</f>
        <v>316.51173295000001</v>
      </c>
      <c r="H72" s="17">
        <f>IF(Source!AO31=0,"-", Source!AO31/1000)</f>
        <v>5807.0514729500001</v>
      </c>
    </row>
    <row r="73" spans="1:8" x14ac:dyDescent="0.2">
      <c r="A73" s="4"/>
      <c r="B73" s="4"/>
      <c r="C73" s="12" t="str">
        <f>CONCATENATE("Итого по ", Source!F30)</f>
        <v>Итого по Гл. 18</v>
      </c>
      <c r="D73" s="13">
        <f>IF(Source!AK30=0,"-", Source!AK30/1000)</f>
        <v>3270.9530800000002</v>
      </c>
      <c r="E73" s="13">
        <f>IF(Source!AL30=0,"-", Source!AL30/1000)</f>
        <v>1102.92002</v>
      </c>
      <c r="F73" s="13">
        <f>IF(Source!AM30=0,"-", Source!AM30/1000)</f>
        <v>1116.6666399999999</v>
      </c>
      <c r="G73" s="13">
        <f>IF(Source!AN30=0,"-", Source!AN30/1000)</f>
        <v>316.51173295000001</v>
      </c>
      <c r="H73" s="13">
        <f>IF(Source!AO30=0,"-", Source!AO30/1000)</f>
        <v>5807.0514729500001</v>
      </c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32" t="str">
        <f>Source!G32</f>
        <v>Глава 9. Проектные и изыскательские работы, авторский надзор</v>
      </c>
      <c r="D75" s="32"/>
      <c r="E75" s="32"/>
      <c r="F75" s="32"/>
      <c r="G75" s="32"/>
      <c r="H75" s="32"/>
    </row>
    <row r="76" spans="1:8" ht="38.25" x14ac:dyDescent="0.2">
      <c r="A76" s="14" t="s">
        <v>150</v>
      </c>
      <c r="B76" s="15" t="str">
        <f>Source!E33</f>
        <v>Договор от 15.01.2019г.№91-0013 19</v>
      </c>
      <c r="C76" s="16" t="str">
        <f>Source!G33</f>
        <v>Средства на оплату проведения экспертизы предпроектной и проектно-сметной документации</v>
      </c>
      <c r="D76" s="17" t="str">
        <f>IF(Source!AK33=0,"-", Source!AK33/1000)</f>
        <v>-</v>
      </c>
      <c r="E76" s="17" t="str">
        <f>IF(Source!AL33=0,"-", Source!AL33/1000)</f>
        <v>-</v>
      </c>
      <c r="F76" s="17" t="str">
        <f>IF(Source!AM33=0,"-", Source!AM33/1000)</f>
        <v>-</v>
      </c>
      <c r="G76" s="17">
        <f>IF(Source!AN33=0,"-", Source!AN33/1000)</f>
        <v>10</v>
      </c>
      <c r="H76" s="17">
        <f>IF(Source!AO33=0,"-", Source!AO33/1000)</f>
        <v>10</v>
      </c>
    </row>
    <row r="77" spans="1:8" x14ac:dyDescent="0.2">
      <c r="A77" s="4"/>
      <c r="B77" s="4"/>
      <c r="C77" s="12" t="str">
        <f>CONCATENATE("Итого по ", Source!F32)</f>
        <v>Итого по Гл. 9</v>
      </c>
      <c r="D77" s="13" t="str">
        <f>IF(Source!AK32=0,"-", Source!AK32/1000)</f>
        <v>-</v>
      </c>
      <c r="E77" s="13" t="str">
        <f>IF(Source!AL32=0,"-", Source!AL32/1000)</f>
        <v>-</v>
      </c>
      <c r="F77" s="13" t="str">
        <f>IF(Source!AM32=0,"-", Source!AM32/1000)</f>
        <v>-</v>
      </c>
      <c r="G77" s="13">
        <f>IF(Source!AN32=0,"-", Source!AN32/1000)</f>
        <v>10</v>
      </c>
      <c r="H77" s="13">
        <f>IF(Source!AO32=0,"-", Source!AO32/1000)</f>
        <v>10</v>
      </c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32" t="str">
        <f>Source!G34</f>
        <v>ИТОГО ПО ГЛАВАМ 1-9</v>
      </c>
      <c r="D79" s="32"/>
      <c r="E79" s="32"/>
      <c r="F79" s="32"/>
      <c r="G79" s="32"/>
      <c r="H79" s="32"/>
    </row>
    <row r="80" spans="1:8" x14ac:dyDescent="0.2">
      <c r="A80" s="14" t="s">
        <v>151</v>
      </c>
      <c r="B80" s="15" t="str">
        <f>Source!E35</f>
        <v/>
      </c>
      <c r="C80" s="16" t="str">
        <f>Source!G35</f>
        <v>Итого по разделам 1 - 9</v>
      </c>
      <c r="D80" s="17">
        <f>IF(Source!AK35=0,"-", Source!AK35/1000)</f>
        <v>3270.9530800000002</v>
      </c>
      <c r="E80" s="17">
        <f>IF(Source!AL35=0,"-", Source!AL35/1000)</f>
        <v>1102.92002</v>
      </c>
      <c r="F80" s="17">
        <f>IF(Source!AM35=0,"-", Source!AM35/1000)</f>
        <v>1116.6666399999999</v>
      </c>
      <c r="G80" s="17">
        <f>IF(Source!AN35=0,"-", Source!AN35/1000)</f>
        <v>326.51173295000001</v>
      </c>
      <c r="H80" s="17">
        <f>IF(Source!AO35=0,"-", Source!AO35/1000)</f>
        <v>5817.0514729500001</v>
      </c>
    </row>
    <row r="81" spans="1:8" ht="25.5" x14ac:dyDescent="0.2">
      <c r="A81" s="14" t="s">
        <v>152</v>
      </c>
      <c r="B81" s="15" t="str">
        <f>Source!E36</f>
        <v>МДС 81-35.2004 П.4.96</v>
      </c>
      <c r="C81" s="16" t="str">
        <f>Source!G36</f>
        <v>Средства на возмещение расходов по оплате непредвиденных работ и затрат.-2%</v>
      </c>
      <c r="D81" s="17">
        <f>IF(Source!AK36=0,"-", Source!AK36/1000)</f>
        <v>65.419061600000006</v>
      </c>
      <c r="E81" s="17">
        <f>IF(Source!AL36=0,"-", Source!AL36/1000)</f>
        <v>22.0584004</v>
      </c>
      <c r="F81" s="17" t="str">
        <f>IF(Source!AM36=0,"-", Source!AM36/1000)</f>
        <v>-</v>
      </c>
      <c r="G81" s="17" t="str">
        <f>IF(Source!AN36=0,"-", Source!AN36/1000)</f>
        <v>-</v>
      </c>
      <c r="H81" s="17">
        <f>IF(Source!AO36=0,"-", Source!AO36/1000)</f>
        <v>87.477462000000003</v>
      </c>
    </row>
    <row r="82" spans="1:8" ht="25.5" x14ac:dyDescent="0.2">
      <c r="A82" s="14" t="s">
        <v>153</v>
      </c>
      <c r="B82" s="15" t="str">
        <f>Source!E37</f>
        <v>фз №303 ОТ 03.08.2018г.</v>
      </c>
      <c r="C82" s="16" t="str">
        <f>Source!G37</f>
        <v>Средства на покрытие затрат по уплате налога на добавленную стоимость -20%</v>
      </c>
      <c r="D82" s="17">
        <f>IF(Source!AK37=0,"-", Source!AK37/1000)</f>
        <v>667.27442832000008</v>
      </c>
      <c r="E82" s="17">
        <f>IF(Source!AL37=0,"-", Source!AL37/1000)</f>
        <v>224.99568408000002</v>
      </c>
      <c r="F82" s="17">
        <f>IF(Source!AM37=0,"-", Source!AM37/1000)</f>
        <v>223.33332799999997</v>
      </c>
      <c r="G82" s="17">
        <f>IF(Source!AN37=0,"-", Source!AN37/1000)</f>
        <v>65.302346589999999</v>
      </c>
      <c r="H82" s="17">
        <f>IF(Source!AO37=0,"-", Source!AO37/1000)</f>
        <v>1180.90578699</v>
      </c>
    </row>
    <row r="83" spans="1:8" x14ac:dyDescent="0.2">
      <c r="A83" s="4"/>
      <c r="B83" s="4"/>
      <c r="C83" s="12" t="str">
        <f>CONCATENATE("Итого по ", Source!F34)</f>
        <v>Итого по Гл. 10</v>
      </c>
      <c r="D83" s="13">
        <f>IF(Source!AK34=0,"-", Source!AK34/1000)</f>
        <v>4003.6465699200003</v>
      </c>
      <c r="E83" s="13">
        <f>IF(Source!AL34=0,"-", Source!AL34/1000)</f>
        <v>1349.9741044800001</v>
      </c>
      <c r="F83" s="13">
        <f>IF(Source!AM34=0,"-", Source!AM34/1000)</f>
        <v>1339.9999679999999</v>
      </c>
      <c r="G83" s="13">
        <f>IF(Source!AN34=0,"-", Source!AN34/1000)</f>
        <v>391.81407954000002</v>
      </c>
      <c r="H83" s="13">
        <f>IF(Source!AO34=0,"-", Source!AO34/1000)</f>
        <v>7085.4347219399997</v>
      </c>
    </row>
    <row r="84" spans="1:8" x14ac:dyDescent="0.2">
      <c r="A84" s="4"/>
      <c r="B84" s="4"/>
      <c r="C84" s="4"/>
      <c r="D84" s="4"/>
      <c r="E84" s="4"/>
      <c r="F84" s="4"/>
      <c r="G84" s="4"/>
      <c r="H84" s="4"/>
    </row>
    <row r="85" spans="1:8" x14ac:dyDescent="0.2">
      <c r="A85" s="4"/>
      <c r="B85" s="4"/>
      <c r="C85" s="4"/>
      <c r="D85" s="4"/>
      <c r="E85" s="4"/>
      <c r="F85" s="4"/>
      <c r="G85" s="4"/>
      <c r="H85" s="4"/>
    </row>
    <row r="86" spans="1:8" x14ac:dyDescent="0.2">
      <c r="A86" s="4"/>
      <c r="B86" s="4"/>
      <c r="C86" s="4"/>
      <c r="D86" s="4"/>
      <c r="E86" s="4"/>
      <c r="F86" s="4"/>
      <c r="G86" s="4"/>
      <c r="H86" s="4"/>
    </row>
    <row r="87" spans="1:8" x14ac:dyDescent="0.2">
      <c r="A87" s="4" t="s">
        <v>154</v>
      </c>
      <c r="B87" s="4"/>
      <c r="C87" s="4"/>
      <c r="D87" s="19"/>
      <c r="E87" s="19"/>
      <c r="F87" s="19"/>
      <c r="G87" s="22" t="s">
        <v>161</v>
      </c>
      <c r="H87" s="4"/>
    </row>
    <row r="88" spans="1:8" s="18" customFormat="1" ht="11.25" x14ac:dyDescent="0.2">
      <c r="A88" s="5"/>
      <c r="B88" s="5"/>
      <c r="C88" s="5"/>
      <c r="D88" s="27" t="s">
        <v>155</v>
      </c>
      <c r="E88" s="27"/>
      <c r="F88" s="27"/>
      <c r="G88" s="5"/>
      <c r="H88" s="5"/>
    </row>
    <row r="89" spans="1:8" hidden="1" x14ac:dyDescent="0.2">
      <c r="A89" s="4" t="s">
        <v>156</v>
      </c>
      <c r="B89" s="4"/>
      <c r="C89" s="4"/>
      <c r="D89" s="19"/>
      <c r="E89" s="19"/>
      <c r="F89" s="19"/>
      <c r="G89" s="22" t="str">
        <f>IF(Source!M4&lt;&gt;"",Source!M4," ")</f>
        <v xml:space="preserve"> </v>
      </c>
      <c r="H89" s="4"/>
    </row>
    <row r="90" spans="1:8" s="18" customFormat="1" ht="11.25" hidden="1" x14ac:dyDescent="0.2">
      <c r="A90" s="5"/>
      <c r="B90" s="5"/>
      <c r="C90" s="5"/>
      <c r="D90" s="27" t="s">
        <v>155</v>
      </c>
      <c r="E90" s="27"/>
      <c r="F90" s="27"/>
      <c r="G90" s="5"/>
      <c r="H90" s="5"/>
    </row>
    <row r="91" spans="1:8" hidden="1" x14ac:dyDescent="0.2">
      <c r="A91" s="4" t="str">
        <f>CONCATENATE("Начальник    ", IF(Source!O4&lt;&gt;"",Source!O4,"______________________"), "    отдела" )</f>
        <v>Начальник    ______________________    отдела</v>
      </c>
      <c r="B91" s="4"/>
      <c r="C91" s="4"/>
      <c r="D91" s="19"/>
      <c r="E91" s="19"/>
      <c r="F91" s="19"/>
      <c r="G91" s="22" t="str">
        <f>IF(Source!N4&lt;&gt;"",Source!N4," ")</f>
        <v xml:space="preserve"> </v>
      </c>
      <c r="H91" s="4"/>
    </row>
    <row r="92" spans="1:8" s="18" customFormat="1" ht="11.25" hidden="1" x14ac:dyDescent="0.2">
      <c r="A92" s="5"/>
      <c r="B92" s="25" t="s">
        <v>157</v>
      </c>
      <c r="C92" s="25"/>
      <c r="D92" s="27" t="s">
        <v>155</v>
      </c>
      <c r="E92" s="27"/>
      <c r="F92" s="27"/>
      <c r="G92" s="5"/>
      <c r="H92" s="5"/>
    </row>
    <row r="93" spans="1:8" ht="35.25" customHeight="1" x14ac:dyDescent="0.2">
      <c r="A93" s="4" t="s">
        <v>158</v>
      </c>
      <c r="B93" s="4"/>
      <c r="C93" s="35" t="s">
        <v>162</v>
      </c>
      <c r="D93" s="35"/>
      <c r="E93" s="35"/>
      <c r="F93" s="35"/>
      <c r="G93" s="22" t="str">
        <f>IF(Source!I4&lt;&gt;"",Source!I4," ")</f>
        <v>Прилипко Д.В.</v>
      </c>
      <c r="H93" s="4"/>
    </row>
    <row r="94" spans="1:8" s="18" customFormat="1" ht="11.25" x14ac:dyDescent="0.2">
      <c r="A94" s="5"/>
      <c r="B94" s="5"/>
      <c r="C94" s="27" t="s">
        <v>159</v>
      </c>
      <c r="D94" s="27"/>
      <c r="E94" s="27"/>
      <c r="F94" s="27"/>
      <c r="G94" s="5"/>
      <c r="H94" s="5"/>
    </row>
    <row r="95" spans="1:8" x14ac:dyDescent="0.2">
      <c r="A95" s="4"/>
      <c r="B95" s="4"/>
      <c r="C95" s="4"/>
      <c r="D95" s="4"/>
      <c r="E95" s="4"/>
      <c r="F95" s="4"/>
      <c r="G95" s="4"/>
      <c r="H95" s="4"/>
    </row>
  </sheetData>
  <mergeCells count="30">
    <mergeCell ref="C71:H71"/>
    <mergeCell ref="C75:H75"/>
    <mergeCell ref="C79:H79"/>
    <mergeCell ref="D88:F88"/>
    <mergeCell ref="F1:H3"/>
    <mergeCell ref="D90:F90"/>
    <mergeCell ref="B92:C92"/>
    <mergeCell ref="D92:F92"/>
    <mergeCell ref="C94:F94"/>
    <mergeCell ref="C93:F93"/>
    <mergeCell ref="C55:H55"/>
    <mergeCell ref="C59:H59"/>
    <mergeCell ref="C63:H63"/>
    <mergeCell ref="C67:H67"/>
    <mergeCell ref="C42:H42"/>
    <mergeCell ref="C45:H45"/>
    <mergeCell ref="C48:H48"/>
    <mergeCell ref="C52:H52"/>
    <mergeCell ref="C32:H32"/>
    <mergeCell ref="C35:H35"/>
    <mergeCell ref="C39:H39"/>
    <mergeCell ref="A18:H18"/>
    <mergeCell ref="A21:H21"/>
    <mergeCell ref="A22:H22"/>
    <mergeCell ref="A23:H23"/>
    <mergeCell ref="A8:H8"/>
    <mergeCell ref="A14:H14"/>
    <mergeCell ref="A15:H15"/>
    <mergeCell ref="B16:D16"/>
    <mergeCell ref="D26:G26"/>
  </mergeCells>
  <phoneticPr fontId="5" type="noConversion"/>
  <pageMargins left="0.4" right="0.2" top="0.2" bottom="0.4" header="0.2" footer="0.2"/>
  <pageSetup paperSize="9" scale="115" orientation="landscape" verticalDpi="0" r:id="rId1"/>
  <headerFooter alignWithMargins="0"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0"/>
  <sheetViews>
    <sheetView workbookViewId="0"/>
  </sheetViews>
  <sheetFormatPr defaultRowHeight="12.75" x14ac:dyDescent="0.2"/>
  <sheetData>
    <row r="1" spans="1:55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53093</v>
      </c>
      <c r="M1">
        <v>10</v>
      </c>
      <c r="N1">
        <v>10</v>
      </c>
      <c r="O1">
        <v>1</v>
      </c>
      <c r="P1">
        <v>0</v>
      </c>
      <c r="Q1">
        <v>11</v>
      </c>
    </row>
    <row r="4" spans="1:55" x14ac:dyDescent="0.2">
      <c r="A4" s="1">
        <v>5</v>
      </c>
      <c r="B4" s="1">
        <v>1</v>
      </c>
      <c r="C4" s="1">
        <v>0</v>
      </c>
      <c r="D4" s="1">
        <v>18</v>
      </c>
      <c r="E4" s="1">
        <v>13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3</v>
      </c>
      <c r="K4" s="1" t="s">
        <v>3</v>
      </c>
      <c r="L4" s="1" t="s">
        <v>3</v>
      </c>
      <c r="M4" s="1" t="s">
        <v>3</v>
      </c>
      <c r="N4" s="1" t="s">
        <v>3</v>
      </c>
      <c r="O4" s="1" t="s">
        <v>3</v>
      </c>
      <c r="P4" s="1"/>
      <c r="Q4" s="1" t="s">
        <v>3</v>
      </c>
      <c r="R4" s="1">
        <v>28189082</v>
      </c>
      <c r="S4" s="1">
        <v>2001</v>
      </c>
      <c r="T4" s="1">
        <v>1</v>
      </c>
      <c r="U4" s="1" t="s">
        <v>8</v>
      </c>
      <c r="V4" s="1">
        <v>43634</v>
      </c>
      <c r="W4" s="1" t="s">
        <v>3</v>
      </c>
      <c r="X4" s="1">
        <v>159603.87899999999</v>
      </c>
      <c r="Y4" s="1">
        <v>0</v>
      </c>
      <c r="Z4" s="1">
        <v>0</v>
      </c>
      <c r="AA4" s="1">
        <v>89855.519899999999</v>
      </c>
      <c r="AB4" s="1">
        <v>28641.6165</v>
      </c>
      <c r="AC4" s="1">
        <v>36038.794399999999</v>
      </c>
      <c r="AD4" s="1">
        <v>5067.9480999999996</v>
      </c>
      <c r="AE4" s="1">
        <v>28189083</v>
      </c>
      <c r="AF4" s="1">
        <v>2019</v>
      </c>
      <c r="AG4" s="1">
        <v>2</v>
      </c>
      <c r="AH4" s="1" t="s">
        <v>9</v>
      </c>
      <c r="AI4" s="1">
        <v>43634</v>
      </c>
      <c r="AJ4" s="1" t="s">
        <v>3</v>
      </c>
      <c r="AK4" s="1">
        <v>1061452.6338</v>
      </c>
      <c r="AL4" s="1">
        <v>0</v>
      </c>
      <c r="AM4" s="1">
        <v>0</v>
      </c>
      <c r="AN4" s="1">
        <v>600546.98549999995</v>
      </c>
      <c r="AO4" s="1">
        <v>202496.11569999999</v>
      </c>
      <c r="AP4" s="1">
        <v>205019.9951</v>
      </c>
      <c r="AQ4" s="1">
        <v>53389.537499999999</v>
      </c>
      <c r="AR4" s="1">
        <v>0</v>
      </c>
    </row>
    <row r="5" spans="1:55" x14ac:dyDescent="0.2">
      <c r="A5" s="1">
        <v>1</v>
      </c>
      <c r="B5" s="1">
        <v>1</v>
      </c>
      <c r="C5" s="1">
        <v>0</v>
      </c>
      <c r="D5" s="1"/>
      <c r="E5" s="1"/>
      <c r="F5" s="1" t="s">
        <v>3</v>
      </c>
      <c r="G5" s="1" t="s">
        <v>10</v>
      </c>
      <c r="H5" s="1" t="s">
        <v>6</v>
      </c>
      <c r="I5" s="1" t="s">
        <v>7</v>
      </c>
      <c r="J5" s="1" t="s">
        <v>3</v>
      </c>
      <c r="K5" s="1" t="s">
        <v>3</v>
      </c>
      <c r="L5" s="1" t="s">
        <v>3</v>
      </c>
      <c r="M5" s="1" t="s">
        <v>3</v>
      </c>
      <c r="N5" s="1" t="s">
        <v>3</v>
      </c>
      <c r="O5" s="1" t="s">
        <v>3</v>
      </c>
      <c r="P5" s="1">
        <v>2019</v>
      </c>
      <c r="Q5" s="1" t="s">
        <v>3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>
        <v>0</v>
      </c>
    </row>
    <row r="10" spans="1:55" x14ac:dyDescent="0.2">
      <c r="A10" s="1">
        <v>19</v>
      </c>
      <c r="B10" s="1">
        <v>18</v>
      </c>
      <c r="C10" s="1">
        <v>28189083</v>
      </c>
      <c r="D10" s="1">
        <v>2</v>
      </c>
    </row>
    <row r="12" spans="1:55" x14ac:dyDescent="0.2">
      <c r="A12" s="1"/>
      <c r="B12" s="1">
        <v>1</v>
      </c>
      <c r="C12" s="1"/>
      <c r="D12" s="1">
        <v>0</v>
      </c>
      <c r="E12" s="1" t="s">
        <v>3</v>
      </c>
      <c r="F12" s="1" t="s">
        <v>11</v>
      </c>
      <c r="G12" s="1" t="s">
        <v>12</v>
      </c>
      <c r="H12" s="1">
        <v>1</v>
      </c>
      <c r="I12" s="1">
        <v>0</v>
      </c>
      <c r="J12" s="1">
        <v>0</v>
      </c>
      <c r="K12" s="1">
        <v>4</v>
      </c>
      <c r="L12" s="1">
        <v>0</v>
      </c>
      <c r="M12" s="1">
        <v>0</v>
      </c>
      <c r="N12" s="1">
        <v>0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</row>
    <row r="13" spans="1:55" x14ac:dyDescent="0.2">
      <c r="A13" s="1"/>
      <c r="B13" s="1">
        <v>1</v>
      </c>
      <c r="C13" s="1"/>
      <c r="D13" s="1">
        <v>0</v>
      </c>
      <c r="E13" s="1" t="s">
        <v>3</v>
      </c>
      <c r="F13" s="1" t="s">
        <v>13</v>
      </c>
      <c r="G13" s="1" t="s">
        <v>14</v>
      </c>
      <c r="H13" s="1">
        <v>8</v>
      </c>
      <c r="I13" s="1">
        <v>0</v>
      </c>
      <c r="J13" s="1">
        <v>0</v>
      </c>
      <c r="K13" s="1">
        <v>7</v>
      </c>
      <c r="L13" s="1">
        <v>0</v>
      </c>
      <c r="M13" s="1">
        <v>0</v>
      </c>
      <c r="N13" s="1">
        <v>0</v>
      </c>
      <c r="O13" s="1">
        <v>2</v>
      </c>
      <c r="P13" s="1">
        <v>0</v>
      </c>
      <c r="Q13" s="1">
        <v>0</v>
      </c>
      <c r="R13" s="1">
        <v>0</v>
      </c>
      <c r="S13" s="1">
        <v>489409.15</v>
      </c>
      <c r="T13" s="1">
        <v>156000.09</v>
      </c>
      <c r="U13" s="1">
        <v>196289.73</v>
      </c>
      <c r="V13" s="1">
        <v>0</v>
      </c>
      <c r="W13" s="1">
        <v>841698.97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3270953.08</v>
      </c>
      <c r="AL13" s="1">
        <v>1102920.02</v>
      </c>
      <c r="AM13" s="1">
        <v>1116666.6399999999</v>
      </c>
      <c r="AN13" s="1">
        <v>0</v>
      </c>
      <c r="AO13" s="1">
        <v>5490539.7400000002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</row>
    <row r="14" spans="1:55" x14ac:dyDescent="0.2">
      <c r="A14" s="2"/>
      <c r="B14" s="2">
        <v>1</v>
      </c>
      <c r="C14" s="2"/>
      <c r="D14" s="2">
        <v>28185757</v>
      </c>
      <c r="E14" s="2" t="s">
        <v>15</v>
      </c>
      <c r="F14" s="2" t="s">
        <v>3</v>
      </c>
      <c r="G14" s="2" t="s">
        <v>16</v>
      </c>
      <c r="H14" s="2">
        <v>8</v>
      </c>
      <c r="I14" s="2">
        <v>0</v>
      </c>
      <c r="J14" s="2">
        <v>1</v>
      </c>
      <c r="K14" s="2">
        <v>2170</v>
      </c>
      <c r="L14" s="2">
        <v>3</v>
      </c>
      <c r="M14" s="2">
        <v>28185845</v>
      </c>
      <c r="N14" s="2">
        <v>1</v>
      </c>
      <c r="O14" s="2">
        <v>28185757</v>
      </c>
      <c r="P14" s="2">
        <v>0</v>
      </c>
      <c r="Q14" s="2">
        <v>0</v>
      </c>
      <c r="R14" s="2">
        <v>2383.3085560000009</v>
      </c>
      <c r="S14" s="2">
        <v>489409.15</v>
      </c>
      <c r="T14" s="2">
        <v>156000.09</v>
      </c>
      <c r="U14" s="2">
        <v>196289.73</v>
      </c>
      <c r="V14" s="2">
        <v>0</v>
      </c>
      <c r="W14" s="2">
        <v>841698.97</v>
      </c>
      <c r="X14" s="2">
        <v>0</v>
      </c>
      <c r="Y14" s="2">
        <v>601082.52</v>
      </c>
      <c r="Z14" s="2">
        <v>756339.88</v>
      </c>
      <c r="AA14" s="2">
        <v>103493.51</v>
      </c>
      <c r="AB14" s="2">
        <v>6591.26</v>
      </c>
      <c r="AC14" s="2">
        <v>51763.85</v>
      </c>
      <c r="AD14" s="2">
        <v>6044.3557290000008</v>
      </c>
      <c r="AE14" s="2">
        <v>0</v>
      </c>
      <c r="AF14" s="2">
        <v>0</v>
      </c>
      <c r="AG14" s="2">
        <v>49567.33</v>
      </c>
      <c r="AH14" s="2">
        <v>35791.760000000002</v>
      </c>
      <c r="AI14" s="2">
        <v>0</v>
      </c>
      <c r="AJ14" s="2">
        <v>0</v>
      </c>
      <c r="AK14" s="2">
        <v>3270953.08</v>
      </c>
      <c r="AL14" s="2">
        <v>1102920.02</v>
      </c>
      <c r="AM14" s="2">
        <v>1116666.6399999999</v>
      </c>
      <c r="AN14" s="2">
        <v>0</v>
      </c>
      <c r="AO14" s="2">
        <v>5490539.7400000002</v>
      </c>
      <c r="AP14" s="2">
        <v>0</v>
      </c>
      <c r="AQ14" s="2">
        <v>3789381.64</v>
      </c>
      <c r="AR14" s="2">
        <v>4887051.0199999996</v>
      </c>
      <c r="AS14" s="2">
        <v>731698.97</v>
      </c>
      <c r="AT14" s="2">
        <v>46600.13</v>
      </c>
      <c r="AU14" s="2">
        <v>365970.41</v>
      </c>
      <c r="AV14" s="2">
        <v>6044.3557290000008</v>
      </c>
      <c r="AW14" s="2">
        <v>0</v>
      </c>
      <c r="AX14" s="2">
        <v>0</v>
      </c>
      <c r="AY14" s="2">
        <v>350440.95</v>
      </c>
      <c r="AZ14" s="2">
        <v>253047.77</v>
      </c>
      <c r="BA14" s="2">
        <v>0</v>
      </c>
      <c r="BB14" s="2">
        <v>0</v>
      </c>
      <c r="BC14" s="2">
        <v>0</v>
      </c>
    </row>
    <row r="15" spans="1:55" x14ac:dyDescent="0.2">
      <c r="A15" s="1"/>
      <c r="B15" s="1">
        <v>1</v>
      </c>
      <c r="C15" s="1"/>
      <c r="D15" s="1">
        <v>0</v>
      </c>
      <c r="E15" s="1" t="s">
        <v>3</v>
      </c>
      <c r="F15" s="1" t="s">
        <v>17</v>
      </c>
      <c r="G15" s="1" t="s">
        <v>18</v>
      </c>
      <c r="H15" s="1">
        <v>9</v>
      </c>
      <c r="I15" s="1">
        <v>0</v>
      </c>
      <c r="J15" s="1">
        <v>0</v>
      </c>
      <c r="K15" s="1">
        <v>9</v>
      </c>
      <c r="L15" s="1">
        <v>0</v>
      </c>
      <c r="M15" s="1">
        <v>0</v>
      </c>
      <c r="N15" s="1">
        <v>0</v>
      </c>
      <c r="O15" s="1">
        <v>3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</row>
    <row r="16" spans="1:55" x14ac:dyDescent="0.2">
      <c r="A16" s="1"/>
      <c r="B16" s="1">
        <v>1</v>
      </c>
      <c r="C16" s="1"/>
      <c r="D16" s="1">
        <v>0</v>
      </c>
      <c r="E16" s="1" t="s">
        <v>3</v>
      </c>
      <c r="F16" s="1" t="s">
        <v>19</v>
      </c>
      <c r="G16" s="1" t="s">
        <v>20</v>
      </c>
      <c r="H16" s="1">
        <v>12</v>
      </c>
      <c r="I16" s="1">
        <v>0</v>
      </c>
      <c r="J16" s="1">
        <v>0</v>
      </c>
      <c r="K16" s="1">
        <v>12</v>
      </c>
      <c r="L16" s="1">
        <v>0</v>
      </c>
      <c r="M16" s="1">
        <v>0</v>
      </c>
      <c r="N16" s="1">
        <v>0</v>
      </c>
      <c r="O16" s="1">
        <v>4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</row>
    <row r="17" spans="1:55" x14ac:dyDescent="0.2">
      <c r="A17" s="1"/>
      <c r="B17" s="1">
        <v>1</v>
      </c>
      <c r="C17" s="1"/>
      <c r="D17" s="1">
        <v>0</v>
      </c>
      <c r="E17" s="1" t="s">
        <v>3</v>
      </c>
      <c r="F17" s="1" t="s">
        <v>21</v>
      </c>
      <c r="G17" s="1" t="s">
        <v>22</v>
      </c>
      <c r="H17" s="1">
        <v>13</v>
      </c>
      <c r="I17" s="1">
        <v>0</v>
      </c>
      <c r="J17" s="1">
        <v>0</v>
      </c>
      <c r="K17" s="1">
        <v>13</v>
      </c>
      <c r="L17" s="1">
        <v>0</v>
      </c>
      <c r="M17" s="1">
        <v>0</v>
      </c>
      <c r="N17" s="1">
        <v>0</v>
      </c>
      <c r="O17" s="1">
        <v>5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</row>
    <row r="18" spans="1:55" x14ac:dyDescent="0.2">
      <c r="A18" s="1"/>
      <c r="B18" s="1">
        <v>1</v>
      </c>
      <c r="C18" s="1"/>
      <c r="D18" s="1">
        <v>0</v>
      </c>
      <c r="E18" s="1" t="s">
        <v>3</v>
      </c>
      <c r="F18" s="1" t="s">
        <v>23</v>
      </c>
      <c r="G18" s="1" t="s">
        <v>24</v>
      </c>
      <c r="H18" s="1">
        <v>14</v>
      </c>
      <c r="I18" s="1">
        <v>0</v>
      </c>
      <c r="J18" s="1">
        <v>0</v>
      </c>
      <c r="K18" s="1">
        <v>60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489409.15</v>
      </c>
      <c r="T18" s="1">
        <v>156000.09</v>
      </c>
      <c r="U18" s="1">
        <v>196289.73</v>
      </c>
      <c r="V18" s="1">
        <v>0</v>
      </c>
      <c r="W18" s="1">
        <v>841698.97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3270953.08</v>
      </c>
      <c r="AL18" s="1">
        <v>1102920.02</v>
      </c>
      <c r="AM18" s="1">
        <v>1116666.6399999999</v>
      </c>
      <c r="AN18" s="1">
        <v>0</v>
      </c>
      <c r="AO18" s="1">
        <v>5490539.7400000002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</row>
    <row r="19" spans="1:55" x14ac:dyDescent="0.2">
      <c r="A19" s="3"/>
      <c r="B19" s="3">
        <v>1</v>
      </c>
      <c r="C19" s="3"/>
      <c r="D19" s="3">
        <v>0</v>
      </c>
      <c r="E19" s="3" t="s">
        <v>3</v>
      </c>
      <c r="F19" s="3" t="s">
        <v>25</v>
      </c>
      <c r="G19" s="3" t="s">
        <v>24</v>
      </c>
      <c r="H19" s="3">
        <v>14</v>
      </c>
      <c r="I19" s="3">
        <v>1</v>
      </c>
      <c r="J19" s="3">
        <v>0</v>
      </c>
      <c r="K19" s="3">
        <v>63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489409.15</v>
      </c>
      <c r="T19" s="3">
        <v>156000.09</v>
      </c>
      <c r="U19" s="3">
        <v>196289.73</v>
      </c>
      <c r="V19" s="3">
        <v>0</v>
      </c>
      <c r="W19" s="3">
        <v>841698.97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3270953.08</v>
      </c>
      <c r="AL19" s="3">
        <v>1102920.02</v>
      </c>
      <c r="AM19" s="3">
        <v>1116666.6399999999</v>
      </c>
      <c r="AN19" s="3">
        <v>0</v>
      </c>
      <c r="AO19" s="3">
        <v>5490539.7400000002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</row>
    <row r="20" spans="1:55" x14ac:dyDescent="0.2">
      <c r="A20" s="1"/>
      <c r="B20" s="1">
        <v>1</v>
      </c>
      <c r="C20" s="1"/>
      <c r="D20" s="1">
        <v>0</v>
      </c>
      <c r="E20" s="1" t="s">
        <v>3</v>
      </c>
      <c r="F20" s="1" t="s">
        <v>26</v>
      </c>
      <c r="G20" s="1" t="s">
        <v>27</v>
      </c>
      <c r="H20" s="1">
        <v>15</v>
      </c>
      <c r="I20" s="1">
        <v>0</v>
      </c>
      <c r="J20" s="1">
        <v>0</v>
      </c>
      <c r="K20" s="1">
        <v>14</v>
      </c>
      <c r="L20" s="1">
        <v>0</v>
      </c>
      <c r="M20" s="1">
        <v>0</v>
      </c>
      <c r="N20" s="1">
        <v>0</v>
      </c>
      <c r="O20" s="1">
        <v>6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</row>
    <row r="21" spans="1:55" x14ac:dyDescent="0.2">
      <c r="A21" s="1"/>
      <c r="B21" s="1">
        <v>1</v>
      </c>
      <c r="C21" s="1"/>
      <c r="D21" s="1">
        <v>0</v>
      </c>
      <c r="E21" s="1" t="s">
        <v>3</v>
      </c>
      <c r="F21" s="1" t="s">
        <v>28</v>
      </c>
      <c r="G21" s="1" t="s">
        <v>29</v>
      </c>
      <c r="H21" s="1">
        <v>16</v>
      </c>
      <c r="I21" s="1">
        <v>0</v>
      </c>
      <c r="J21" s="1">
        <v>0</v>
      </c>
      <c r="K21" s="1">
        <v>61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489409.15</v>
      </c>
      <c r="T21" s="1">
        <v>156000.09</v>
      </c>
      <c r="U21" s="1">
        <v>196289.73</v>
      </c>
      <c r="V21" s="1">
        <v>0</v>
      </c>
      <c r="W21" s="1">
        <v>841698.97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3270953.08</v>
      </c>
      <c r="AL21" s="1">
        <v>1102920.02</v>
      </c>
      <c r="AM21" s="1">
        <v>1116666.6399999999</v>
      </c>
      <c r="AN21" s="1">
        <v>0</v>
      </c>
      <c r="AO21" s="1">
        <v>5490539.7400000002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</row>
    <row r="22" spans="1:55" x14ac:dyDescent="0.2">
      <c r="A22" s="3"/>
      <c r="B22" s="3">
        <v>1</v>
      </c>
      <c r="C22" s="3"/>
      <c r="D22" s="3">
        <v>0</v>
      </c>
      <c r="E22" s="3" t="s">
        <v>3</v>
      </c>
      <c r="F22" s="3" t="s">
        <v>30</v>
      </c>
      <c r="G22" s="3" t="s">
        <v>29</v>
      </c>
      <c r="H22" s="3">
        <v>16</v>
      </c>
      <c r="I22" s="3">
        <v>1</v>
      </c>
      <c r="J22" s="3">
        <v>0</v>
      </c>
      <c r="K22" s="3">
        <v>64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489409.15</v>
      </c>
      <c r="T22" s="3">
        <v>156000.09</v>
      </c>
      <c r="U22" s="3">
        <v>196289.73</v>
      </c>
      <c r="V22" s="3">
        <v>0</v>
      </c>
      <c r="W22" s="3">
        <v>841698.97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3270953.08</v>
      </c>
      <c r="AL22" s="3">
        <v>1102920.02</v>
      </c>
      <c r="AM22" s="3">
        <v>1116666.6399999999</v>
      </c>
      <c r="AN22" s="3">
        <v>0</v>
      </c>
      <c r="AO22" s="3">
        <v>5490539.7400000002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</row>
    <row r="23" spans="1:55" x14ac:dyDescent="0.2">
      <c r="A23" s="1"/>
      <c r="B23" s="1">
        <v>1</v>
      </c>
      <c r="C23" s="1"/>
      <c r="D23" s="1">
        <v>0</v>
      </c>
      <c r="E23" s="1" t="s">
        <v>3</v>
      </c>
      <c r="F23" s="1" t="s">
        <v>31</v>
      </c>
      <c r="G23" s="1" t="s">
        <v>32</v>
      </c>
      <c r="H23" s="1">
        <v>17</v>
      </c>
      <c r="I23" s="1">
        <v>0</v>
      </c>
      <c r="J23" s="1">
        <v>0</v>
      </c>
      <c r="K23" s="1">
        <v>16</v>
      </c>
      <c r="L23" s="1">
        <v>0</v>
      </c>
      <c r="M23" s="1">
        <v>0</v>
      </c>
      <c r="N23" s="1">
        <v>0</v>
      </c>
      <c r="O23" s="1">
        <v>7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13236.73</v>
      </c>
      <c r="W23" s="1">
        <v>13236.73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194844.51</v>
      </c>
      <c r="AO23" s="1">
        <v>194844.51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</row>
    <row r="24" spans="1:55" x14ac:dyDescent="0.2">
      <c r="A24" s="2"/>
      <c r="B24" s="2">
        <v>1</v>
      </c>
      <c r="C24" s="2"/>
      <c r="D24" s="2">
        <v>28185757</v>
      </c>
      <c r="E24" s="2" t="s">
        <v>33</v>
      </c>
      <c r="F24" s="2" t="s">
        <v>3</v>
      </c>
      <c r="G24" s="2" t="s">
        <v>34</v>
      </c>
      <c r="H24" s="2">
        <v>17</v>
      </c>
      <c r="I24" s="2">
        <v>0</v>
      </c>
      <c r="J24" s="2">
        <v>1</v>
      </c>
      <c r="K24" s="2">
        <v>2171</v>
      </c>
      <c r="L24" s="2">
        <v>3</v>
      </c>
      <c r="M24" s="2">
        <v>28186521</v>
      </c>
      <c r="N24" s="2">
        <v>1</v>
      </c>
      <c r="O24" s="2">
        <v>28185757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13236.73</v>
      </c>
      <c r="W24" s="2">
        <v>13236.73</v>
      </c>
      <c r="X24" s="2">
        <v>0</v>
      </c>
      <c r="Y24" s="2">
        <v>0</v>
      </c>
      <c r="Z24" s="2">
        <v>6456.94</v>
      </c>
      <c r="AA24" s="2">
        <v>0</v>
      </c>
      <c r="AB24" s="2">
        <v>0</v>
      </c>
      <c r="AC24" s="2">
        <v>6456.94</v>
      </c>
      <c r="AD24" s="2">
        <v>529.04</v>
      </c>
      <c r="AE24" s="2">
        <v>0</v>
      </c>
      <c r="AF24" s="2">
        <v>0</v>
      </c>
      <c r="AG24" s="2">
        <v>4197.01</v>
      </c>
      <c r="AH24" s="2">
        <v>2582.7800000000002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194844.51</v>
      </c>
      <c r="AO24" s="2">
        <v>194844.51</v>
      </c>
      <c r="AP24" s="2">
        <v>0</v>
      </c>
      <c r="AQ24" s="2">
        <v>0</v>
      </c>
      <c r="AR24" s="2">
        <v>95046.1</v>
      </c>
      <c r="AS24" s="2">
        <v>0</v>
      </c>
      <c r="AT24" s="2">
        <v>0</v>
      </c>
      <c r="AU24" s="2">
        <v>95046.1</v>
      </c>
      <c r="AV24" s="2">
        <v>529.04</v>
      </c>
      <c r="AW24" s="2">
        <v>0</v>
      </c>
      <c r="AX24" s="2">
        <v>0</v>
      </c>
      <c r="AY24" s="2">
        <v>61779.97</v>
      </c>
      <c r="AZ24" s="2">
        <v>38018.44</v>
      </c>
      <c r="BA24" s="2">
        <v>0</v>
      </c>
      <c r="BB24" s="2">
        <v>0</v>
      </c>
      <c r="BC24" s="2">
        <v>0</v>
      </c>
    </row>
    <row r="25" spans="1:55" x14ac:dyDescent="0.2">
      <c r="A25" s="3"/>
      <c r="B25" s="3">
        <v>1</v>
      </c>
      <c r="C25" s="3"/>
      <c r="D25" s="3">
        <v>0</v>
      </c>
      <c r="E25" s="3" t="s">
        <v>3</v>
      </c>
      <c r="F25" s="3" t="s">
        <v>35</v>
      </c>
      <c r="G25" s="3" t="s">
        <v>36</v>
      </c>
      <c r="H25" s="3">
        <v>17</v>
      </c>
      <c r="I25" s="3">
        <v>19</v>
      </c>
      <c r="J25" s="3">
        <v>0</v>
      </c>
      <c r="K25" s="3">
        <v>35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</row>
    <row r="26" spans="1:55" x14ac:dyDescent="0.2">
      <c r="A26" s="1"/>
      <c r="B26" s="1">
        <v>1</v>
      </c>
      <c r="C26" s="1"/>
      <c r="D26" s="1">
        <v>0</v>
      </c>
      <c r="E26" s="1" t="s">
        <v>3</v>
      </c>
      <c r="F26" s="1" t="s">
        <v>37</v>
      </c>
      <c r="G26" s="1" t="s">
        <v>38</v>
      </c>
      <c r="H26" s="1">
        <v>19</v>
      </c>
      <c r="I26" s="1">
        <v>0</v>
      </c>
      <c r="J26" s="1">
        <v>0</v>
      </c>
      <c r="K26" s="1">
        <v>62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489409.15</v>
      </c>
      <c r="T26" s="1">
        <v>156000.09</v>
      </c>
      <c r="U26" s="1">
        <v>196289.73</v>
      </c>
      <c r="V26" s="1">
        <v>13236.73</v>
      </c>
      <c r="W26" s="1">
        <v>854935.7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3270953.08</v>
      </c>
      <c r="AL26" s="1">
        <v>1102920.02</v>
      </c>
      <c r="AM26" s="1">
        <v>1116666.6399999999</v>
      </c>
      <c r="AN26" s="1">
        <v>194844.51</v>
      </c>
      <c r="AO26" s="1">
        <v>5685384.25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</row>
    <row r="27" spans="1:55" x14ac:dyDescent="0.2">
      <c r="A27" s="3"/>
      <c r="B27" s="3">
        <v>1</v>
      </c>
      <c r="C27" s="3"/>
      <c r="D27" s="3">
        <v>0</v>
      </c>
      <c r="E27" s="3" t="s">
        <v>3</v>
      </c>
      <c r="F27" s="3" t="s">
        <v>39</v>
      </c>
      <c r="G27" s="3" t="s">
        <v>38</v>
      </c>
      <c r="H27" s="3">
        <v>19</v>
      </c>
      <c r="I27" s="3">
        <v>1</v>
      </c>
      <c r="J27" s="3">
        <v>0</v>
      </c>
      <c r="K27" s="3">
        <v>65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489409.15</v>
      </c>
      <c r="T27" s="3">
        <v>156000.09</v>
      </c>
      <c r="U27" s="3">
        <v>196289.73</v>
      </c>
      <c r="V27" s="3">
        <v>13236.73</v>
      </c>
      <c r="W27" s="3">
        <v>854935.7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3270953.08</v>
      </c>
      <c r="AL27" s="3">
        <v>1102920.02</v>
      </c>
      <c r="AM27" s="3">
        <v>1116666.6399999999</v>
      </c>
      <c r="AN27" s="3">
        <v>194844.51</v>
      </c>
      <c r="AO27" s="3">
        <v>5685384.25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</row>
    <row r="28" spans="1:55" x14ac:dyDescent="0.2">
      <c r="A28" s="1"/>
      <c r="B28" s="1">
        <v>1</v>
      </c>
      <c r="C28" s="1"/>
      <c r="D28" s="1">
        <v>0</v>
      </c>
      <c r="E28" s="1" t="s">
        <v>3</v>
      </c>
      <c r="F28" s="1" t="s">
        <v>40</v>
      </c>
      <c r="G28" s="1" t="s">
        <v>41</v>
      </c>
      <c r="H28" s="1">
        <v>20</v>
      </c>
      <c r="I28" s="1">
        <v>0</v>
      </c>
      <c r="J28" s="1">
        <v>0</v>
      </c>
      <c r="K28" s="1">
        <v>43</v>
      </c>
      <c r="L28" s="1">
        <v>0</v>
      </c>
      <c r="M28" s="1">
        <v>0</v>
      </c>
      <c r="N28" s="1">
        <v>0</v>
      </c>
      <c r="O28" s="1">
        <v>8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18295.62398</v>
      </c>
      <c r="W28" s="1">
        <v>18295.62398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121667.22295</v>
      </c>
      <c r="AO28" s="1">
        <v>121667.22295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</row>
    <row r="29" spans="1:55" x14ac:dyDescent="0.2">
      <c r="A29" s="3"/>
      <c r="B29" s="3">
        <v>1</v>
      </c>
      <c r="C29" s="3"/>
      <c r="D29" s="3">
        <v>0</v>
      </c>
      <c r="E29" s="3" t="s">
        <v>42</v>
      </c>
      <c r="F29" s="3" t="s">
        <v>43</v>
      </c>
      <c r="G29" s="3" t="s">
        <v>44</v>
      </c>
      <c r="H29" s="3">
        <v>20</v>
      </c>
      <c r="I29" s="3">
        <v>1</v>
      </c>
      <c r="J29" s="3">
        <v>0</v>
      </c>
      <c r="K29" s="3">
        <v>44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18295.62398</v>
      </c>
      <c r="W29" s="3">
        <v>18295.62398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121667.22295</v>
      </c>
      <c r="AO29" s="3">
        <v>121667.22295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</row>
    <row r="30" spans="1:55" x14ac:dyDescent="0.2">
      <c r="A30" s="1"/>
      <c r="B30" s="1">
        <v>1</v>
      </c>
      <c r="C30" s="1"/>
      <c r="D30" s="1">
        <v>0</v>
      </c>
      <c r="E30" s="1" t="s">
        <v>3</v>
      </c>
      <c r="F30" s="1" t="s">
        <v>45</v>
      </c>
      <c r="G30" s="1" t="s">
        <v>46</v>
      </c>
      <c r="H30" s="1">
        <v>21</v>
      </c>
      <c r="I30" s="1">
        <v>0</v>
      </c>
      <c r="J30" s="1">
        <v>0</v>
      </c>
      <c r="K30" s="1">
        <v>149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489409.15</v>
      </c>
      <c r="T30" s="1">
        <v>156000.09</v>
      </c>
      <c r="U30" s="1">
        <v>196289.73</v>
      </c>
      <c r="V30" s="1">
        <v>31532.35398</v>
      </c>
      <c r="W30" s="1">
        <v>873231.32397999999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3270953.08</v>
      </c>
      <c r="AL30" s="1">
        <v>1102920.02</v>
      </c>
      <c r="AM30" s="1">
        <v>1116666.6399999999</v>
      </c>
      <c r="AN30" s="1">
        <v>316511.73295000003</v>
      </c>
      <c r="AO30" s="1">
        <v>5807051.4729500003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</row>
    <row r="31" spans="1:55" x14ac:dyDescent="0.2">
      <c r="A31" s="3"/>
      <c r="B31" s="3">
        <v>1</v>
      </c>
      <c r="C31" s="3"/>
      <c r="D31" s="3">
        <v>0</v>
      </c>
      <c r="E31" s="3" t="s">
        <v>3</v>
      </c>
      <c r="F31" s="3" t="s">
        <v>47</v>
      </c>
      <c r="G31" s="3" t="s">
        <v>46</v>
      </c>
      <c r="H31" s="3">
        <v>21</v>
      </c>
      <c r="I31" s="3">
        <v>1</v>
      </c>
      <c r="J31" s="3">
        <v>0</v>
      </c>
      <c r="K31" s="3">
        <v>150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489409.15</v>
      </c>
      <c r="T31" s="3">
        <v>156000.09</v>
      </c>
      <c r="U31" s="3">
        <v>196289.73</v>
      </c>
      <c r="V31" s="3">
        <v>31532.35398</v>
      </c>
      <c r="W31" s="3">
        <v>873231.32397999999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3270953.08</v>
      </c>
      <c r="AL31" s="3">
        <v>1102920.02</v>
      </c>
      <c r="AM31" s="3">
        <v>1116666.6399999999</v>
      </c>
      <c r="AN31" s="3">
        <v>316511.73295000003</v>
      </c>
      <c r="AO31" s="3">
        <v>5807051.4729500003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</row>
    <row r="32" spans="1:55" x14ac:dyDescent="0.2">
      <c r="A32" s="1"/>
      <c r="B32" s="1">
        <v>1</v>
      </c>
      <c r="C32" s="1"/>
      <c r="D32" s="1">
        <v>0</v>
      </c>
      <c r="E32" s="1" t="s">
        <v>3</v>
      </c>
      <c r="F32" s="1" t="s">
        <v>48</v>
      </c>
      <c r="G32" s="1" t="s">
        <v>49</v>
      </c>
      <c r="H32" s="1">
        <v>23</v>
      </c>
      <c r="I32" s="1">
        <v>0</v>
      </c>
      <c r="J32" s="1">
        <v>0</v>
      </c>
      <c r="K32" s="1">
        <v>47</v>
      </c>
      <c r="L32" s="1">
        <v>0</v>
      </c>
      <c r="M32" s="1">
        <v>0</v>
      </c>
      <c r="N32" s="1">
        <v>0</v>
      </c>
      <c r="O32" s="1">
        <v>9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10000</v>
      </c>
      <c r="W32" s="1">
        <v>10000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10000</v>
      </c>
      <c r="AO32" s="1">
        <v>10000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</row>
    <row r="33" spans="1:55" x14ac:dyDescent="0.2">
      <c r="A33" s="3"/>
      <c r="B33" s="3">
        <v>1</v>
      </c>
      <c r="C33" s="3"/>
      <c r="D33" s="3">
        <v>0</v>
      </c>
      <c r="E33" s="3" t="s">
        <v>50</v>
      </c>
      <c r="F33" s="3" t="s">
        <v>51</v>
      </c>
      <c r="G33" s="3" t="s">
        <v>52</v>
      </c>
      <c r="H33" s="3">
        <v>23</v>
      </c>
      <c r="I33" s="3">
        <v>4</v>
      </c>
      <c r="J33" s="3">
        <v>0</v>
      </c>
      <c r="K33" s="3">
        <v>51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10000</v>
      </c>
      <c r="W33" s="3">
        <v>10000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10000</v>
      </c>
      <c r="AO33" s="3">
        <v>10000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</row>
    <row r="34" spans="1:55" x14ac:dyDescent="0.2">
      <c r="A34" s="1"/>
      <c r="B34" s="1">
        <v>1</v>
      </c>
      <c r="C34" s="1"/>
      <c r="D34" s="1">
        <v>0</v>
      </c>
      <c r="E34" s="1" t="s">
        <v>3</v>
      </c>
      <c r="F34" s="1" t="s">
        <v>53</v>
      </c>
      <c r="G34" s="1" t="s">
        <v>54</v>
      </c>
      <c r="H34" s="1">
        <v>24</v>
      </c>
      <c r="I34" s="1">
        <v>0</v>
      </c>
      <c r="J34" s="1">
        <v>0</v>
      </c>
      <c r="K34" s="1">
        <v>55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599036.79960000003</v>
      </c>
      <c r="T34" s="1">
        <v>190944.11015999998</v>
      </c>
      <c r="U34" s="1">
        <v>235547.67600000001</v>
      </c>
      <c r="V34" s="1">
        <v>49838.824776000001</v>
      </c>
      <c r="W34" s="1">
        <v>1075367.410536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4003646.5699200002</v>
      </c>
      <c r="AL34" s="1">
        <v>1349974.10448</v>
      </c>
      <c r="AM34" s="1">
        <v>1339999.9679999999</v>
      </c>
      <c r="AN34" s="1">
        <v>391814.07954000001</v>
      </c>
      <c r="AO34" s="1">
        <v>7085434.7219399996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</row>
    <row r="35" spans="1:55" x14ac:dyDescent="0.2">
      <c r="A35" s="3"/>
      <c r="B35" s="3">
        <v>1</v>
      </c>
      <c r="C35" s="3"/>
      <c r="D35" s="3">
        <v>0</v>
      </c>
      <c r="E35" s="3" t="s">
        <v>3</v>
      </c>
      <c r="F35" s="3" t="s">
        <v>55</v>
      </c>
      <c r="G35" s="3" t="s">
        <v>56</v>
      </c>
      <c r="H35" s="3">
        <v>24</v>
      </c>
      <c r="I35" s="3">
        <v>1</v>
      </c>
      <c r="J35" s="3">
        <v>0</v>
      </c>
      <c r="K35" s="3">
        <v>56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489409.15</v>
      </c>
      <c r="T35" s="3">
        <v>156000.09</v>
      </c>
      <c r="U35" s="3">
        <v>196289.73</v>
      </c>
      <c r="V35" s="3">
        <v>41532.35398</v>
      </c>
      <c r="W35" s="3">
        <v>883231.32397999999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3270953.08</v>
      </c>
      <c r="AL35" s="3">
        <v>1102920.02</v>
      </c>
      <c r="AM35" s="3">
        <v>1116666.6399999999</v>
      </c>
      <c r="AN35" s="3">
        <v>326511.73295000003</v>
      </c>
      <c r="AO35" s="3">
        <v>5817051.4729500003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</row>
    <row r="36" spans="1:55" x14ac:dyDescent="0.2">
      <c r="A36" s="3"/>
      <c r="B36" s="3">
        <v>1</v>
      </c>
      <c r="C36" s="3"/>
      <c r="D36" s="3">
        <v>0</v>
      </c>
      <c r="E36" s="3" t="s">
        <v>57</v>
      </c>
      <c r="F36" s="3" t="s">
        <v>58</v>
      </c>
      <c r="G36" s="3" t="s">
        <v>59</v>
      </c>
      <c r="H36" s="3">
        <v>24</v>
      </c>
      <c r="I36" s="3">
        <v>2</v>
      </c>
      <c r="J36" s="3">
        <v>0</v>
      </c>
      <c r="K36" s="3">
        <v>57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9788.1830000000009</v>
      </c>
      <c r="T36" s="3">
        <v>3120.0018</v>
      </c>
      <c r="U36" s="3">
        <v>0</v>
      </c>
      <c r="V36" s="3">
        <v>0</v>
      </c>
      <c r="W36" s="3">
        <v>12908.184800000001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65419.061600000001</v>
      </c>
      <c r="AL36" s="3">
        <v>22058.400399999999</v>
      </c>
      <c r="AM36" s="3">
        <v>0</v>
      </c>
      <c r="AN36" s="3">
        <v>0</v>
      </c>
      <c r="AO36" s="3">
        <v>87477.462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</row>
    <row r="37" spans="1:55" x14ac:dyDescent="0.2">
      <c r="A37" s="3"/>
      <c r="B37" s="3">
        <v>1</v>
      </c>
      <c r="C37" s="3"/>
      <c r="D37" s="3">
        <v>0</v>
      </c>
      <c r="E37" s="3" t="s">
        <v>60</v>
      </c>
      <c r="F37" s="3" t="s">
        <v>61</v>
      </c>
      <c r="G37" s="3" t="s">
        <v>62</v>
      </c>
      <c r="H37" s="3">
        <v>24</v>
      </c>
      <c r="I37" s="3">
        <v>4</v>
      </c>
      <c r="J37" s="3">
        <v>0</v>
      </c>
      <c r="K37" s="3">
        <v>58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99839.4666</v>
      </c>
      <c r="T37" s="3">
        <v>31824.018359999998</v>
      </c>
      <c r="U37" s="3">
        <v>39257.946000000004</v>
      </c>
      <c r="V37" s="3">
        <v>8306.4707959999996</v>
      </c>
      <c r="W37" s="3">
        <v>179227.90175600001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667274.42832000006</v>
      </c>
      <c r="AL37" s="3">
        <v>224995.68408000001</v>
      </c>
      <c r="AM37" s="3">
        <v>223333.32799999998</v>
      </c>
      <c r="AN37" s="3">
        <v>65302.346590000001</v>
      </c>
      <c r="AO37" s="3">
        <v>1180905.7869899999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</row>
    <row r="38" spans="1:55" x14ac:dyDescent="0.2">
      <c r="A38">
        <v>444</v>
      </c>
    </row>
    <row r="39" spans="1:55" x14ac:dyDescent="0.2">
      <c r="B39">
        <v>28189080</v>
      </c>
      <c r="E39" t="s">
        <v>3</v>
      </c>
      <c r="G39" t="s">
        <v>10</v>
      </c>
      <c r="H39">
        <v>0</v>
      </c>
      <c r="I39" t="s">
        <v>3</v>
      </c>
      <c r="L39">
        <v>1</v>
      </c>
    </row>
    <row r="40" spans="1:55" x14ac:dyDescent="0.2">
      <c r="B40">
        <v>28185757</v>
      </c>
      <c r="D40">
        <v>1</v>
      </c>
      <c r="E40" t="s">
        <v>63</v>
      </c>
      <c r="G40" t="s">
        <v>64</v>
      </c>
      <c r="H40">
        <v>0</v>
      </c>
      <c r="I40" t="s">
        <v>3</v>
      </c>
      <c r="L40">
        <v>10</v>
      </c>
    </row>
    <row r="41" spans="1:55" x14ac:dyDescent="0.2">
      <c r="B41">
        <v>28185845</v>
      </c>
      <c r="C41">
        <v>14</v>
      </c>
      <c r="D41">
        <v>3</v>
      </c>
      <c r="E41" t="s">
        <v>15</v>
      </c>
      <c r="G41" t="s">
        <v>16</v>
      </c>
      <c r="H41">
        <v>0</v>
      </c>
      <c r="I41" t="s">
        <v>3</v>
      </c>
      <c r="K41">
        <v>2</v>
      </c>
      <c r="L41">
        <v>11</v>
      </c>
    </row>
    <row r="42" spans="1:55" x14ac:dyDescent="0.2">
      <c r="B42">
        <v>28186521</v>
      </c>
      <c r="C42">
        <v>24</v>
      </c>
      <c r="D42">
        <v>3</v>
      </c>
      <c r="E42" t="s">
        <v>33</v>
      </c>
      <c r="G42" t="s">
        <v>34</v>
      </c>
      <c r="H42">
        <v>0</v>
      </c>
      <c r="I42" t="s">
        <v>3</v>
      </c>
      <c r="K42">
        <v>7</v>
      </c>
      <c r="L42">
        <v>11</v>
      </c>
    </row>
    <row r="44" spans="1:55" x14ac:dyDescent="0.2">
      <c r="A44">
        <v>555</v>
      </c>
      <c r="C44">
        <v>1</v>
      </c>
      <c r="D44" t="s">
        <v>65</v>
      </c>
      <c r="I44">
        <v>0</v>
      </c>
      <c r="J44">
        <v>0</v>
      </c>
    </row>
    <row r="45" spans="1:55" x14ac:dyDescent="0.2">
      <c r="C45">
        <v>1</v>
      </c>
      <c r="D45" t="s">
        <v>66</v>
      </c>
      <c r="I45">
        <v>2</v>
      </c>
      <c r="J45">
        <v>0</v>
      </c>
    </row>
    <row r="46" spans="1:55" x14ac:dyDescent="0.2">
      <c r="C46">
        <v>1</v>
      </c>
      <c r="D46" t="s">
        <v>67</v>
      </c>
      <c r="I46">
        <v>3</v>
      </c>
      <c r="J46">
        <v>0</v>
      </c>
    </row>
    <row r="47" spans="1:55" x14ac:dyDescent="0.2">
      <c r="C47">
        <v>1</v>
      </c>
      <c r="D47" t="s">
        <v>68</v>
      </c>
      <c r="I47">
        <v>4</v>
      </c>
      <c r="J47">
        <v>0</v>
      </c>
    </row>
    <row r="48" spans="1:55" x14ac:dyDescent="0.2">
      <c r="C48">
        <v>1</v>
      </c>
      <c r="D48" t="s">
        <v>69</v>
      </c>
      <c r="I48">
        <v>5</v>
      </c>
      <c r="J48">
        <v>0</v>
      </c>
    </row>
    <row r="49" spans="3:10" x14ac:dyDescent="0.2">
      <c r="C49">
        <v>1</v>
      </c>
      <c r="D49" t="s">
        <v>70</v>
      </c>
      <c r="I49">
        <v>6</v>
      </c>
      <c r="J49">
        <v>0</v>
      </c>
    </row>
    <row r="50" spans="3:10" x14ac:dyDescent="0.2">
      <c r="C50">
        <v>1</v>
      </c>
      <c r="D50" t="s">
        <v>71</v>
      </c>
      <c r="I50">
        <v>7</v>
      </c>
      <c r="J50">
        <v>0</v>
      </c>
    </row>
    <row r="51" spans="3:10" x14ac:dyDescent="0.2">
      <c r="C51">
        <v>1</v>
      </c>
      <c r="D51" t="s">
        <v>72</v>
      </c>
      <c r="I51">
        <v>8</v>
      </c>
      <c r="J51">
        <v>0</v>
      </c>
    </row>
    <row r="52" spans="3:10" x14ac:dyDescent="0.2">
      <c r="C52">
        <v>1</v>
      </c>
      <c r="D52" t="s">
        <v>73</v>
      </c>
      <c r="I52">
        <v>9</v>
      </c>
      <c r="J52">
        <v>0</v>
      </c>
    </row>
    <row r="53" spans="3:10" x14ac:dyDescent="0.2">
      <c r="C53">
        <v>1</v>
      </c>
      <c r="D53" t="s">
        <v>74</v>
      </c>
      <c r="I53">
        <v>10</v>
      </c>
      <c r="J53">
        <v>0</v>
      </c>
    </row>
    <row r="54" spans="3:10" x14ac:dyDescent="0.2">
      <c r="C54">
        <v>1</v>
      </c>
      <c r="D54" t="s">
        <v>75</v>
      </c>
      <c r="I54">
        <v>11</v>
      </c>
      <c r="J54">
        <v>0</v>
      </c>
    </row>
    <row r="55" spans="3:10" x14ac:dyDescent="0.2">
      <c r="C55">
        <v>1</v>
      </c>
      <c r="D55" t="s">
        <v>76</v>
      </c>
      <c r="I55">
        <v>12</v>
      </c>
      <c r="J55">
        <v>0</v>
      </c>
    </row>
    <row r="56" spans="3:10" x14ac:dyDescent="0.2">
      <c r="C56">
        <v>1</v>
      </c>
      <c r="D56" t="s">
        <v>77</v>
      </c>
      <c r="I56">
        <v>13</v>
      </c>
      <c r="J56">
        <v>0</v>
      </c>
    </row>
    <row r="57" spans="3:10" x14ac:dyDescent="0.2">
      <c r="C57">
        <v>1</v>
      </c>
      <c r="D57" t="s">
        <v>78</v>
      </c>
      <c r="I57">
        <v>14</v>
      </c>
      <c r="J57">
        <v>0</v>
      </c>
    </row>
    <row r="58" spans="3:10" x14ac:dyDescent="0.2">
      <c r="C58">
        <v>8</v>
      </c>
      <c r="D58" t="s">
        <v>79</v>
      </c>
      <c r="I58">
        <v>0</v>
      </c>
      <c r="J58">
        <v>0</v>
      </c>
    </row>
    <row r="59" spans="3:10" x14ac:dyDescent="0.2">
      <c r="C59">
        <v>8</v>
      </c>
      <c r="D59" t="s">
        <v>80</v>
      </c>
      <c r="I59">
        <v>23</v>
      </c>
      <c r="J59">
        <v>0</v>
      </c>
    </row>
    <row r="60" spans="3:10" x14ac:dyDescent="0.2">
      <c r="C60">
        <v>9</v>
      </c>
      <c r="D60" t="s">
        <v>81</v>
      </c>
      <c r="I60">
        <v>0</v>
      </c>
      <c r="J60">
        <v>0</v>
      </c>
    </row>
    <row r="61" spans="3:10" x14ac:dyDescent="0.2">
      <c r="C61">
        <v>9</v>
      </c>
      <c r="D61" t="s">
        <v>82</v>
      </c>
      <c r="I61">
        <v>25</v>
      </c>
      <c r="J61">
        <v>0</v>
      </c>
    </row>
    <row r="62" spans="3:10" x14ac:dyDescent="0.2">
      <c r="C62">
        <v>9</v>
      </c>
      <c r="D62" t="s">
        <v>83</v>
      </c>
      <c r="I62">
        <v>26</v>
      </c>
      <c r="J62">
        <v>0</v>
      </c>
    </row>
    <row r="63" spans="3:10" x14ac:dyDescent="0.2">
      <c r="C63">
        <v>9</v>
      </c>
      <c r="D63" t="s">
        <v>84</v>
      </c>
      <c r="I63">
        <v>34</v>
      </c>
      <c r="J63">
        <v>0</v>
      </c>
    </row>
    <row r="64" spans="3:10" x14ac:dyDescent="0.2">
      <c r="C64">
        <v>9</v>
      </c>
      <c r="D64" t="s">
        <v>85</v>
      </c>
      <c r="I64">
        <v>35</v>
      </c>
      <c r="J64">
        <v>0</v>
      </c>
    </row>
    <row r="65" spans="3:10" x14ac:dyDescent="0.2">
      <c r="C65">
        <v>9</v>
      </c>
      <c r="D65" t="s">
        <v>86</v>
      </c>
      <c r="I65">
        <v>37</v>
      </c>
      <c r="J65">
        <v>0</v>
      </c>
    </row>
    <row r="66" spans="3:10" x14ac:dyDescent="0.2">
      <c r="C66">
        <v>9</v>
      </c>
      <c r="D66" t="s">
        <v>87</v>
      </c>
      <c r="I66">
        <v>38</v>
      </c>
      <c r="J66">
        <v>0</v>
      </c>
    </row>
    <row r="67" spans="3:10" x14ac:dyDescent="0.2">
      <c r="C67">
        <v>9</v>
      </c>
      <c r="D67" t="s">
        <v>88</v>
      </c>
      <c r="I67">
        <v>41</v>
      </c>
      <c r="J67">
        <v>0</v>
      </c>
    </row>
    <row r="68" spans="3:10" x14ac:dyDescent="0.2">
      <c r="C68">
        <v>9</v>
      </c>
      <c r="D68" t="s">
        <v>89</v>
      </c>
      <c r="I68">
        <v>42</v>
      </c>
      <c r="J68">
        <v>0</v>
      </c>
    </row>
    <row r="69" spans="3:10" x14ac:dyDescent="0.2">
      <c r="C69">
        <v>9</v>
      </c>
      <c r="D69" t="s">
        <v>90</v>
      </c>
      <c r="I69">
        <v>43</v>
      </c>
      <c r="J69">
        <v>0</v>
      </c>
    </row>
    <row r="70" spans="3:10" x14ac:dyDescent="0.2">
      <c r="C70">
        <v>9</v>
      </c>
      <c r="D70" t="s">
        <v>91</v>
      </c>
      <c r="I70">
        <v>44</v>
      </c>
      <c r="J70">
        <v>0</v>
      </c>
    </row>
    <row r="71" spans="3:10" x14ac:dyDescent="0.2">
      <c r="C71">
        <v>9</v>
      </c>
      <c r="D71" t="s">
        <v>92</v>
      </c>
      <c r="I71">
        <v>45</v>
      </c>
      <c r="J71">
        <v>0</v>
      </c>
    </row>
    <row r="72" spans="3:10" x14ac:dyDescent="0.2">
      <c r="C72">
        <v>9</v>
      </c>
      <c r="D72" t="s">
        <v>93</v>
      </c>
      <c r="I72">
        <v>46</v>
      </c>
      <c r="J72">
        <v>0</v>
      </c>
    </row>
    <row r="73" spans="3:10" x14ac:dyDescent="0.2">
      <c r="C73">
        <v>9</v>
      </c>
      <c r="D73" t="s">
        <v>94</v>
      </c>
      <c r="I73">
        <v>47</v>
      </c>
      <c r="J73">
        <v>0</v>
      </c>
    </row>
    <row r="74" spans="3:10" x14ac:dyDescent="0.2">
      <c r="C74">
        <v>10</v>
      </c>
      <c r="D74" t="s">
        <v>95</v>
      </c>
      <c r="I74">
        <v>0</v>
      </c>
      <c r="J74">
        <v>0</v>
      </c>
    </row>
    <row r="75" spans="3:10" x14ac:dyDescent="0.2">
      <c r="C75">
        <v>10</v>
      </c>
      <c r="D75" t="s">
        <v>96</v>
      </c>
      <c r="I75">
        <v>49</v>
      </c>
      <c r="J75">
        <v>0</v>
      </c>
    </row>
    <row r="76" spans="3:10" x14ac:dyDescent="0.2">
      <c r="C76">
        <v>11</v>
      </c>
      <c r="D76" t="s">
        <v>97</v>
      </c>
      <c r="I76">
        <v>0</v>
      </c>
      <c r="J76">
        <v>0</v>
      </c>
    </row>
    <row r="77" spans="3:10" x14ac:dyDescent="0.2">
      <c r="C77">
        <v>11</v>
      </c>
      <c r="D77" t="s">
        <v>98</v>
      </c>
      <c r="I77">
        <v>51</v>
      </c>
      <c r="J77">
        <v>0</v>
      </c>
    </row>
    <row r="78" spans="3:10" x14ac:dyDescent="0.2">
      <c r="C78">
        <v>12</v>
      </c>
      <c r="D78" t="s">
        <v>99</v>
      </c>
      <c r="I78">
        <v>0</v>
      </c>
      <c r="J78">
        <v>0</v>
      </c>
    </row>
    <row r="79" spans="3:10" x14ac:dyDescent="0.2">
      <c r="C79">
        <v>12</v>
      </c>
      <c r="D79" t="s">
        <v>100</v>
      </c>
      <c r="I79">
        <v>53</v>
      </c>
      <c r="J79">
        <v>0</v>
      </c>
    </row>
    <row r="80" spans="3:10" x14ac:dyDescent="0.2">
      <c r="C80">
        <v>12</v>
      </c>
      <c r="D80" t="s">
        <v>101</v>
      </c>
      <c r="I80">
        <v>54</v>
      </c>
      <c r="J80">
        <v>0</v>
      </c>
    </row>
    <row r="81" spans="3:10" x14ac:dyDescent="0.2">
      <c r="C81">
        <v>12</v>
      </c>
      <c r="D81" t="s">
        <v>102</v>
      </c>
      <c r="I81">
        <v>55</v>
      </c>
      <c r="J81">
        <v>0</v>
      </c>
    </row>
    <row r="82" spans="3:10" x14ac:dyDescent="0.2">
      <c r="C82">
        <v>12</v>
      </c>
      <c r="D82" t="s">
        <v>103</v>
      </c>
      <c r="I82">
        <v>56</v>
      </c>
      <c r="J82">
        <v>0</v>
      </c>
    </row>
    <row r="83" spans="3:10" x14ac:dyDescent="0.2">
      <c r="C83">
        <v>12</v>
      </c>
      <c r="D83" t="s">
        <v>104</v>
      </c>
      <c r="I83">
        <v>57</v>
      </c>
      <c r="J83">
        <v>0</v>
      </c>
    </row>
    <row r="84" spans="3:10" x14ac:dyDescent="0.2">
      <c r="C84">
        <v>12</v>
      </c>
      <c r="D84" t="s">
        <v>105</v>
      </c>
      <c r="I84">
        <v>58</v>
      </c>
      <c r="J84">
        <v>0</v>
      </c>
    </row>
    <row r="85" spans="3:10" x14ac:dyDescent="0.2">
      <c r="C85">
        <v>12</v>
      </c>
      <c r="D85" t="s">
        <v>106</v>
      </c>
      <c r="I85">
        <v>59</v>
      </c>
      <c r="J85">
        <v>0</v>
      </c>
    </row>
    <row r="86" spans="3:10" x14ac:dyDescent="0.2">
      <c r="C86">
        <v>100</v>
      </c>
      <c r="D86" t="s">
        <v>107</v>
      </c>
      <c r="I86">
        <v>0</v>
      </c>
      <c r="J86">
        <v>0</v>
      </c>
    </row>
    <row r="87" spans="3:10" x14ac:dyDescent="0.2">
      <c r="C87">
        <v>100</v>
      </c>
      <c r="D87" t="s">
        <v>108</v>
      </c>
      <c r="I87">
        <v>60</v>
      </c>
      <c r="J87">
        <v>0</v>
      </c>
    </row>
    <row r="88" spans="3:10" x14ac:dyDescent="0.2">
      <c r="C88">
        <v>100</v>
      </c>
      <c r="D88" t="s">
        <v>109</v>
      </c>
      <c r="I88">
        <v>61</v>
      </c>
      <c r="J88">
        <v>0</v>
      </c>
    </row>
    <row r="89" spans="3:10" x14ac:dyDescent="0.2">
      <c r="C89">
        <v>100</v>
      </c>
      <c r="D89" t="s">
        <v>110</v>
      </c>
      <c r="I89">
        <v>62</v>
      </c>
      <c r="J89">
        <v>0</v>
      </c>
    </row>
    <row r="90" spans="3:10" x14ac:dyDescent="0.2">
      <c r="C90">
        <v>100</v>
      </c>
      <c r="D90" t="s">
        <v>111</v>
      </c>
      <c r="I90">
        <v>63</v>
      </c>
      <c r="J90">
        <v>0</v>
      </c>
    </row>
  </sheetData>
  <phoneticPr fontId="0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Сводный сметный расчет</vt:lpstr>
      <vt:lpstr>Source</vt:lpstr>
      <vt:lpstr>'Сводный сметный расчет'!Область_печати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user56</cp:lastModifiedBy>
  <cp:lastPrinted>2019-06-18T10:31:04Z</cp:lastPrinted>
  <dcterms:created xsi:type="dcterms:W3CDTF">2019-06-18T10:23:41Z</dcterms:created>
  <dcterms:modified xsi:type="dcterms:W3CDTF">2019-07-11T06:11:40Z</dcterms:modified>
</cp:coreProperties>
</file>